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srac.sharepoint.com/nsrac.sharepoint/2020-21 Activities/Specific Agreement/Grant Application/Estimated Budget/"/>
    </mc:Choice>
  </mc:AlternateContent>
  <xr:revisionPtr revIDLastSave="1" documentId="8_{0713FF33-C774-4FCF-9A83-771A1D6CC4E9}" xr6:coauthVersionLast="45" xr6:coauthVersionMax="45" xr10:uidLastSave="{4A210384-AE3E-4093-885C-041B0795A71E}"/>
  <bookViews>
    <workbookView xWindow="-28920" yWindow="1170" windowWidth="29040" windowHeight="15840" firstSheet="4" activeTab="8" xr2:uid="{00000000-000D-0000-FFFF-FFFF00000000}"/>
  </bookViews>
  <sheets>
    <sheet name="Summary estimated costs" sheetId="4" r:id="rId1"/>
    <sheet name="Summary real expenditures" sheetId="22" r:id="rId2"/>
    <sheet name="A. Staff Costs" sheetId="5" r:id="rId3"/>
    <sheet name="B. Participation to meetings" sheetId="6" r:id="rId4"/>
    <sheet name="C1. Preparation of meetings" sheetId="9" r:id="rId5"/>
    <sheet name="C2. Info Dissemination costs" sheetId="11" r:id="rId6"/>
    <sheet name="D. operating costs" sheetId="13" r:id="rId7"/>
    <sheet name="E. Interpretation translation" sheetId="15" r:id="rId8"/>
    <sheet name="F. Other contracts" sheetId="16" r:id="rId9"/>
    <sheet name="In-kind contribution" sheetId="17" r:id="rId10"/>
  </sheets>
  <definedNames>
    <definedName name="_xlnm.Print_Area" localSheetId="2">'A. Staff Costs'!$A$1:$F$32</definedName>
    <definedName name="_xlnm.Print_Area" localSheetId="3">'B. Participation to meetings'!$A$1:$H$53</definedName>
    <definedName name="_xlnm.Print_Area" localSheetId="4">'C1. Preparation of meetings'!$A$2:$E$32</definedName>
    <definedName name="_xlnm.Print_Area" localSheetId="5">'C2. Info Dissemination costs'!$A$1:$D$23</definedName>
    <definedName name="_xlnm.Print_Area" localSheetId="6">'D. operating costs'!$A$1:$E$85</definedName>
    <definedName name="_xlnm.Print_Area" localSheetId="7">'E. Interpretation translation'!$A$1:$F$24</definedName>
    <definedName name="_xlnm.Print_Area" localSheetId="8">'F. Other contracts'!$A$1:$F$22</definedName>
    <definedName name="_xlnm.Print_Area" localSheetId="9">'In-kind contribution'!$A$1:$D$11</definedName>
    <definedName name="_xlnm.Print_Area" localSheetId="0">'Summary estimated costs'!$A$2:$H$99</definedName>
    <definedName name="_xlnm.Print_Area" localSheetId="1">'Summary real expenditures'!$A$1:$H$105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3" l="1"/>
  <c r="D63" i="13"/>
  <c r="E92" i="4" l="1"/>
  <c r="E93" i="4"/>
  <c r="E91" i="4"/>
  <c r="E90" i="4"/>
  <c r="D18" i="13" l="1"/>
  <c r="E5" i="9" l="1"/>
  <c r="F43" i="6"/>
  <c r="F42" i="6"/>
  <c r="F41" i="6"/>
  <c r="F34" i="6"/>
  <c r="F33" i="6"/>
  <c r="F8" i="6"/>
  <c r="F9" i="6"/>
  <c r="F10" i="6"/>
  <c r="F11" i="6"/>
  <c r="F12" i="6"/>
  <c r="F7" i="6"/>
  <c r="D8" i="6"/>
  <c r="D9" i="6"/>
  <c r="D10" i="6"/>
  <c r="D11" i="6"/>
  <c r="H11" i="6" s="1"/>
  <c r="D12" i="6"/>
  <c r="D7" i="6"/>
  <c r="B15" i="5"/>
  <c r="H12" i="6" l="1"/>
  <c r="H7" i="6"/>
  <c r="H9" i="6"/>
  <c r="H10" i="6"/>
  <c r="H8" i="6"/>
  <c r="F6" i="5" l="1"/>
  <c r="F7" i="5"/>
  <c r="D71" i="22" l="1"/>
  <c r="D104" i="22"/>
  <c r="E92" i="22"/>
  <c r="F92" i="22"/>
  <c r="D92" i="22"/>
  <c r="D74" i="22"/>
  <c r="D79" i="22" s="1"/>
  <c r="D76" i="22" l="1"/>
  <c r="F15" i="22" l="1"/>
  <c r="F14" i="22"/>
  <c r="F13" i="22"/>
  <c r="F12" i="22"/>
  <c r="F9" i="22"/>
  <c r="D57" i="22"/>
  <c r="D9" i="22"/>
  <c r="F86" i="4" l="1"/>
  <c r="H57" i="22" l="1"/>
  <c r="H63" i="22"/>
  <c r="H64" i="22" s="1"/>
  <c r="D64" i="22"/>
  <c r="F64" i="22"/>
  <c r="D66" i="22"/>
  <c r="F66" i="22"/>
  <c r="H66" i="22"/>
  <c r="F94" i="22"/>
  <c r="E97" i="22"/>
  <c r="F97" i="22" s="1"/>
  <c r="E104" i="22" l="1"/>
  <c r="E105" i="22" s="1"/>
  <c r="D72" i="22" s="1"/>
  <c r="H9" i="22"/>
  <c r="F19" i="22"/>
  <c r="D105" i="22"/>
  <c r="F104" i="22" l="1"/>
  <c r="F105" i="22"/>
  <c r="H63" i="4" l="1"/>
  <c r="F21" i="16"/>
  <c r="F20" i="16"/>
  <c r="F22" i="16" s="1"/>
  <c r="F23" i="15"/>
  <c r="F22" i="15"/>
  <c r="F52" i="22" s="1"/>
  <c r="F19" i="15"/>
  <c r="F50" i="22" s="1"/>
  <c r="F18" i="15"/>
  <c r="F49" i="22" s="1"/>
  <c r="F17" i="15"/>
  <c r="F48" i="22" s="1"/>
  <c r="F16" i="15"/>
  <c r="F47" i="4" s="1"/>
  <c r="F9" i="15"/>
  <c r="F10" i="15" s="1"/>
  <c r="D52" i="22" s="1"/>
  <c r="D85" i="13"/>
  <c r="F43" i="22" s="1"/>
  <c r="B54" i="13"/>
  <c r="F35" i="22" s="1"/>
  <c r="B45" i="13"/>
  <c r="F34" i="22" s="1"/>
  <c r="D30" i="13"/>
  <c r="D29" i="13"/>
  <c r="D22" i="13"/>
  <c r="C9" i="13"/>
  <c r="E9" i="13" s="1"/>
  <c r="E10" i="13" s="1"/>
  <c r="F31" i="22" s="1"/>
  <c r="D22" i="11"/>
  <c r="D21" i="11"/>
  <c r="D20" i="11"/>
  <c r="D9" i="11"/>
  <c r="D8" i="11"/>
  <c r="D10" i="11" s="1"/>
  <c r="F26" i="22" s="1"/>
  <c r="F28" i="22" s="1"/>
  <c r="D31" i="9"/>
  <c r="D30" i="9"/>
  <c r="D29" i="9"/>
  <c r="D28" i="9"/>
  <c r="D27" i="9"/>
  <c r="E16" i="9"/>
  <c r="E15" i="9"/>
  <c r="E14" i="9"/>
  <c r="E13" i="9"/>
  <c r="D20" i="9"/>
  <c r="D21" i="9"/>
  <c r="H52" i="22" l="1"/>
  <c r="F48" i="4"/>
  <c r="E17" i="9"/>
  <c r="F61" i="22"/>
  <c r="F61" i="4"/>
  <c r="F22" i="22"/>
  <c r="F22" i="4"/>
  <c r="F43" i="4"/>
  <c r="F20" i="15"/>
  <c r="F24" i="15" s="1"/>
  <c r="F47" i="22"/>
  <c r="F51" i="22" s="1"/>
  <c r="F53" i="22" s="1"/>
  <c r="F50" i="4"/>
  <c r="F49" i="4"/>
  <c r="F52" i="4"/>
  <c r="D23" i="11"/>
  <c r="F26" i="4"/>
  <c r="F31" i="4"/>
  <c r="F34" i="4"/>
  <c r="F35" i="4"/>
  <c r="D31" i="13"/>
  <c r="D23" i="13"/>
  <c r="D32" i="9"/>
  <c r="D11" i="17"/>
  <c r="D57" i="4"/>
  <c r="H57" i="4" s="1"/>
  <c r="F14" i="16"/>
  <c r="F12" i="16"/>
  <c r="F11" i="16"/>
  <c r="F10" i="16"/>
  <c r="D58" i="22" s="1"/>
  <c r="H58" i="22" s="1"/>
  <c r="F9" i="16"/>
  <c r="F7" i="16"/>
  <c r="F6" i="16"/>
  <c r="F4" i="16"/>
  <c r="F3" i="16"/>
  <c r="D52" i="4"/>
  <c r="F6" i="15"/>
  <c r="F5" i="15"/>
  <c r="F4" i="15"/>
  <c r="D47" i="22"/>
  <c r="H52" i="4" l="1"/>
  <c r="D58" i="4"/>
  <c r="H58" i="4" s="1"/>
  <c r="F8" i="16"/>
  <c r="D56" i="4" s="1"/>
  <c r="H56" i="4" s="1"/>
  <c r="F5" i="16"/>
  <c r="D55" i="22" s="1"/>
  <c r="H55" i="22" s="1"/>
  <c r="D48" i="4"/>
  <c r="H48" i="4" s="1"/>
  <c r="D48" i="22"/>
  <c r="H48" i="22" s="1"/>
  <c r="F23" i="22"/>
  <c r="F24" i="22" s="1"/>
  <c r="F29" i="22" s="1"/>
  <c r="F23" i="4"/>
  <c r="D49" i="4"/>
  <c r="H49" i="4" s="1"/>
  <c r="D49" i="22"/>
  <c r="H49" i="22" s="1"/>
  <c r="D50" i="4"/>
  <c r="H50" i="4" s="1"/>
  <c r="D50" i="22"/>
  <c r="H50" i="22" s="1"/>
  <c r="D60" i="4"/>
  <c r="H60" i="4" s="1"/>
  <c r="D60" i="22"/>
  <c r="H60" i="22" s="1"/>
  <c r="H47" i="22"/>
  <c r="D47" i="4"/>
  <c r="H47" i="4" s="1"/>
  <c r="F13" i="16"/>
  <c r="F33" i="22"/>
  <c r="F36" i="22" s="1"/>
  <c r="F44" i="22" s="1"/>
  <c r="F33" i="4"/>
  <c r="F7" i="15"/>
  <c r="F11" i="15" s="1"/>
  <c r="B50" i="13"/>
  <c r="D35" i="4" s="1"/>
  <c r="B39" i="13"/>
  <c r="D34" i="4" s="1"/>
  <c r="H34" i="4" s="1"/>
  <c r="D76" i="13"/>
  <c r="D75" i="13"/>
  <c r="D74" i="13"/>
  <c r="D73" i="13"/>
  <c r="D70" i="13"/>
  <c r="D71" i="13" s="1"/>
  <c r="D67" i="13"/>
  <c r="D68" i="13" s="1"/>
  <c r="D64" i="13"/>
  <c r="D60" i="13"/>
  <c r="D61" i="13" s="1"/>
  <c r="D38" i="22" s="1"/>
  <c r="D17" i="13"/>
  <c r="D16" i="13"/>
  <c r="D15" i="13"/>
  <c r="D19" i="13" s="1"/>
  <c r="D24" i="13" s="1"/>
  <c r="D33" i="4" s="1"/>
  <c r="E4" i="13"/>
  <c r="E5" i="13" s="1"/>
  <c r="D16" i="11"/>
  <c r="D15" i="11"/>
  <c r="D14" i="11"/>
  <c r="D4" i="11"/>
  <c r="D3" i="11"/>
  <c r="E6" i="9"/>
  <c r="E7" i="9"/>
  <c r="E8" i="9"/>
  <c r="D23" i="9"/>
  <c r="D22" i="9"/>
  <c r="D5" i="11" l="1"/>
  <c r="E9" i="9"/>
  <c r="D22" i="22" s="1"/>
  <c r="D56" i="22"/>
  <c r="H56" i="22" s="1"/>
  <c r="F15" i="16"/>
  <c r="D55" i="4"/>
  <c r="H55" i="4" s="1"/>
  <c r="D51" i="22"/>
  <c r="D53" i="22" s="1"/>
  <c r="H51" i="22"/>
  <c r="H53" i="22" s="1"/>
  <c r="F67" i="22"/>
  <c r="D59" i="4"/>
  <c r="H59" i="4" s="1"/>
  <c r="D59" i="22"/>
  <c r="H59" i="22" s="1"/>
  <c r="D26" i="4"/>
  <c r="H26" i="4" s="1"/>
  <c r="D26" i="22"/>
  <c r="H35" i="4"/>
  <c r="D35" i="22"/>
  <c r="H35" i="22" s="1"/>
  <c r="D34" i="22"/>
  <c r="H34" i="22" s="1"/>
  <c r="D40" i="4"/>
  <c r="H40" i="4" s="1"/>
  <c r="D40" i="22"/>
  <c r="H40" i="22" s="1"/>
  <c r="D31" i="4"/>
  <c r="H31" i="4" s="1"/>
  <c r="D31" i="22"/>
  <c r="D41" i="4"/>
  <c r="H41" i="4" s="1"/>
  <c r="D41" i="22"/>
  <c r="H41" i="22" s="1"/>
  <c r="H38" i="22"/>
  <c r="D38" i="4"/>
  <c r="H38" i="4" s="1"/>
  <c r="D17" i="11"/>
  <c r="D77" i="13"/>
  <c r="D65" i="13"/>
  <c r="D24" i="9"/>
  <c r="F13" i="4"/>
  <c r="F12" i="4"/>
  <c r="E47" i="6"/>
  <c r="D17" i="22" s="1"/>
  <c r="H17" i="22" s="1"/>
  <c r="D47" i="6"/>
  <c r="D16" i="22" s="1"/>
  <c r="H16" i="22" s="1"/>
  <c r="E53" i="6"/>
  <c r="D53" i="6"/>
  <c r="F51" i="6"/>
  <c r="F52" i="6"/>
  <c r="F50" i="6"/>
  <c r="F44" i="6"/>
  <c r="F45" i="6"/>
  <c r="F46" i="6"/>
  <c r="F24" i="6"/>
  <c r="F25" i="6"/>
  <c r="F26" i="6"/>
  <c r="F27" i="6"/>
  <c r="F28" i="6"/>
  <c r="F23" i="6"/>
  <c r="C13" i="6"/>
  <c r="D13" i="6"/>
  <c r="B13" i="6"/>
  <c r="F35" i="6"/>
  <c r="E29" i="6"/>
  <c r="D29" i="6"/>
  <c r="C19" i="6"/>
  <c r="F13" i="6"/>
  <c r="D13" i="22" s="1"/>
  <c r="H13" i="22" s="1"/>
  <c r="F9" i="4"/>
  <c r="D9" i="4"/>
  <c r="F8" i="4"/>
  <c r="D17" i="5"/>
  <c r="B17" i="5"/>
  <c r="F8" i="5"/>
  <c r="F9" i="5"/>
  <c r="F10" i="5"/>
  <c r="F11" i="5"/>
  <c r="F12" i="5"/>
  <c r="F13" i="5"/>
  <c r="C14" i="5"/>
  <c r="D14" i="5"/>
  <c r="E14" i="5"/>
  <c r="B14" i="5"/>
  <c r="D24" i="5"/>
  <c r="F8" i="22" s="1"/>
  <c r="F10" i="22" s="1"/>
  <c r="E89" i="4"/>
  <c r="D84" i="4"/>
  <c r="H66" i="4"/>
  <c r="F66" i="4"/>
  <c r="D66" i="4"/>
  <c r="F64" i="4"/>
  <c r="D64" i="4"/>
  <c r="F51" i="4"/>
  <c r="D51" i="4"/>
  <c r="F36" i="4"/>
  <c r="F28" i="4"/>
  <c r="F14" i="5" l="1"/>
  <c r="D22" i="4"/>
  <c r="H22" i="4" s="1"/>
  <c r="D61" i="4"/>
  <c r="H61" i="22"/>
  <c r="D17" i="4"/>
  <c r="H17" i="4" s="1"/>
  <c r="D27" i="4"/>
  <c r="H27" i="4" s="1"/>
  <c r="D27" i="22"/>
  <c r="H27" i="22" s="1"/>
  <c r="D12" i="4"/>
  <c r="H12" i="4" s="1"/>
  <c r="D12" i="22"/>
  <c r="F47" i="6"/>
  <c r="D14" i="4"/>
  <c r="H14" i="4" s="1"/>
  <c r="D14" i="22"/>
  <c r="H14" i="22" s="1"/>
  <c r="D23" i="4"/>
  <c r="H23" i="4" s="1"/>
  <c r="D23" i="22"/>
  <c r="H23" i="22" s="1"/>
  <c r="D15" i="4"/>
  <c r="H15" i="4" s="1"/>
  <c r="D15" i="22"/>
  <c r="H15" i="22" s="1"/>
  <c r="D13" i="4"/>
  <c r="H13" i="4" s="1"/>
  <c r="D61" i="22"/>
  <c r="H22" i="22"/>
  <c r="F53" i="6"/>
  <c r="D16" i="4"/>
  <c r="H16" i="4" s="1"/>
  <c r="H26" i="22"/>
  <c r="D42" i="4"/>
  <c r="H42" i="4" s="1"/>
  <c r="D42" i="22"/>
  <c r="H42" i="22" s="1"/>
  <c r="H31" i="22"/>
  <c r="D33" i="22"/>
  <c r="D78" i="13"/>
  <c r="D39" i="22"/>
  <c r="H9" i="4"/>
  <c r="D39" i="4"/>
  <c r="H13" i="6"/>
  <c r="F29" i="6"/>
  <c r="C17" i="5"/>
  <c r="F17" i="5" s="1"/>
  <c r="F44" i="4"/>
  <c r="H28" i="22" l="1"/>
  <c r="D28" i="22"/>
  <c r="D18" i="4"/>
  <c r="H18" i="4" s="1"/>
  <c r="D18" i="22"/>
  <c r="H18" i="22" s="1"/>
  <c r="H24" i="22"/>
  <c r="D24" i="22"/>
  <c r="D29" i="22" s="1"/>
  <c r="D8" i="22"/>
  <c r="D8" i="4"/>
  <c r="H12" i="22"/>
  <c r="D28" i="4"/>
  <c r="H33" i="22"/>
  <c r="H36" i="22" s="1"/>
  <c r="D36" i="22"/>
  <c r="H39" i="22"/>
  <c r="H43" i="22" s="1"/>
  <c r="D43" i="22"/>
  <c r="D43" i="4"/>
  <c r="H39" i="4"/>
  <c r="D36" i="4"/>
  <c r="H33" i="4"/>
  <c r="F53" i="4"/>
  <c r="D19" i="4"/>
  <c r="F19" i="4"/>
  <c r="D98" i="4"/>
  <c r="F10" i="4"/>
  <c r="E98" i="4"/>
  <c r="H51" i="4"/>
  <c r="D24" i="4"/>
  <c r="D29" i="4" s="1"/>
  <c r="D53" i="4"/>
  <c r="H64" i="4"/>
  <c r="H19" i="22" l="1"/>
  <c r="D19" i="22"/>
  <c r="H29" i="22"/>
  <c r="H8" i="4"/>
  <c r="D10" i="4"/>
  <c r="H10" i="4" s="1"/>
  <c r="H8" i="22"/>
  <c r="D10" i="22"/>
  <c r="H10" i="22" s="1"/>
  <c r="D44" i="22"/>
  <c r="H44" i="22"/>
  <c r="D44" i="4"/>
  <c r="D67" i="4" s="1"/>
  <c r="D69" i="4" s="1"/>
  <c r="D71" i="4" s="1"/>
  <c r="H19" i="4"/>
  <c r="H53" i="4"/>
  <c r="H43" i="4"/>
  <c r="F98" i="4"/>
  <c r="H36" i="4"/>
  <c r="H28" i="4"/>
  <c r="D99" i="4"/>
  <c r="F89" i="4"/>
  <c r="E84" i="4"/>
  <c r="H67" i="22" l="1"/>
  <c r="H44" i="4"/>
  <c r="E99" i="4"/>
  <c r="F99" i="4" s="1"/>
  <c r="F84" i="4"/>
  <c r="H61" i="4"/>
  <c r="F24" i="4"/>
  <c r="F29" i="4" s="1"/>
  <c r="F67" i="4" s="1"/>
  <c r="H24" i="4"/>
  <c r="H29" i="4" s="1"/>
  <c r="H6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TARNAWSKA Katarzyna (MARE)</author>
  </authors>
  <commentList>
    <comment ref="F3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TARNAWSKA Katarzyna (MARE):</t>
        </r>
        <r>
          <rPr>
            <sz val="9"/>
            <color indexed="81"/>
            <rFont val="Tahoma"/>
            <family val="2"/>
          </rPr>
          <t xml:space="preserve">
Why 2000 not 1500, please explain
Tamara: apologies this was a mistake and now corrected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TARNAWSKA Katarzyna (MARE)</author>
  </authors>
  <commentList>
    <comment ref="F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TARNAWSKA Katarzyna (MARE):</t>
        </r>
        <r>
          <rPr>
            <sz val="9"/>
            <color indexed="81"/>
            <rFont val="Tahoma"/>
            <family val="2"/>
          </rPr>
          <t xml:space="preserve">
Why is it so much?
Tamara: It is according to our Rules of procedure that the ExCom chair is remunnerated 20.000 EUR annually for his work as the chair and the director of the NSAC.</t>
        </r>
      </text>
    </comment>
  </commentList>
</comments>
</file>

<file path=xl/sharedStrings.xml><?xml version="1.0" encoding="utf-8"?>
<sst xmlns="http://schemas.openxmlformats.org/spreadsheetml/2006/main" count="562" uniqueCount="345">
  <si>
    <t>PERIOD :</t>
  </si>
  <si>
    <t>Non-eligible</t>
  </si>
  <si>
    <t>Eligible</t>
  </si>
  <si>
    <t>A.1.1. Salaries (including salary related charges)</t>
  </si>
  <si>
    <t xml:space="preserve">A.1.2. Staff expenses </t>
  </si>
  <si>
    <t>Sub-total A</t>
  </si>
  <si>
    <t>B1.1. Travel costs  members</t>
  </si>
  <si>
    <t>B1.2. Subsistence costs  members</t>
  </si>
  <si>
    <t>B1.3.Travel costs Staff</t>
  </si>
  <si>
    <t>B1.4.Subsistence costs Staff</t>
  </si>
  <si>
    <t>Sub-total B</t>
  </si>
  <si>
    <t xml:space="preserve">C1.  Preparation of meetings </t>
  </si>
  <si>
    <t>C1.1. Rental costs (rooms, equipment)</t>
  </si>
  <si>
    <t>C1.2.  Meetings expenses (coffee, lunch…)</t>
  </si>
  <si>
    <t>Sub-total C1</t>
  </si>
  <si>
    <t>C2. Information and dissemination costs</t>
  </si>
  <si>
    <t>C2.1. Information costs</t>
  </si>
  <si>
    <t>C2.2. Dissemination costs</t>
  </si>
  <si>
    <t>Sub-total C2</t>
  </si>
  <si>
    <t>Sub-total C</t>
  </si>
  <si>
    <t>D. OPERATING COSTS  (details in annex)</t>
  </si>
  <si>
    <t>D1. Rental of office space</t>
  </si>
  <si>
    <t>D2.  Data Processing</t>
  </si>
  <si>
    <t>D2.1. Data processing equipment</t>
  </si>
  <si>
    <t>D2.2. Software</t>
  </si>
  <si>
    <t>D2.3. Hardware maintenance</t>
  </si>
  <si>
    <t>Sub-total D2</t>
  </si>
  <si>
    <t>D3. Overheads</t>
  </si>
  <si>
    <t>D3.1. Office equipment</t>
  </si>
  <si>
    <t>D3.2. Phone/fax/internet</t>
  </si>
  <si>
    <t>D3.3. Supplies/consumables</t>
  </si>
  <si>
    <t>D3.4. Mail</t>
  </si>
  <si>
    <t>D3.5. Other costs (Bank charges, Insurance…)</t>
  </si>
  <si>
    <t>Sub-total D3</t>
  </si>
  <si>
    <t>Sub-total D</t>
  </si>
  <si>
    <t>E. INTERPRETATION and TRANSLATION (details in annex)</t>
  </si>
  <si>
    <t>E1. Interpretation</t>
  </si>
  <si>
    <t>E1.1. Interpreters</t>
  </si>
  <si>
    <t>E1.2. Travel and subsistence</t>
  </si>
  <si>
    <t>E1.3. Technician</t>
  </si>
  <si>
    <t>E1.4. Equipment</t>
  </si>
  <si>
    <t>Sub-total E1</t>
  </si>
  <si>
    <t>E2. Translation</t>
  </si>
  <si>
    <t>Sub-total E</t>
  </si>
  <si>
    <t>F. OTHER CONTRACTS (details in annex)</t>
  </si>
  <si>
    <t>F.1. Rapporteur</t>
  </si>
  <si>
    <t>F.2.Chair (GA and ExeCom)</t>
  </si>
  <si>
    <t>F.3. Chair (Working Groups)</t>
  </si>
  <si>
    <t>Sub-total F</t>
  </si>
  <si>
    <t>GRAND TOTAL</t>
  </si>
  <si>
    <t>Total</t>
  </si>
  <si>
    <t>1. Budgeted public contribution (€)</t>
  </si>
  <si>
    <t>National level</t>
  </si>
  <si>
    <t>Secondment of staff</t>
  </si>
  <si>
    <t>Regional level</t>
  </si>
  <si>
    <t>Local level</t>
  </si>
  <si>
    <t>Sub-total 1:</t>
  </si>
  <si>
    <t>Sub-total 2:</t>
  </si>
  <si>
    <t>3. Other resources</t>
  </si>
  <si>
    <t>Membership fees:</t>
  </si>
  <si>
    <t>General Assembly</t>
  </si>
  <si>
    <t>Executive Committee</t>
  </si>
  <si>
    <t>Working Group members</t>
  </si>
  <si>
    <t xml:space="preserve">Contribution of donor </t>
  </si>
  <si>
    <t>Sub-total 3:</t>
  </si>
  <si>
    <t>GRAND TOTAL  (1+2+3) :</t>
  </si>
  <si>
    <t>A. STAFF PLAN</t>
  </si>
  <si>
    <t xml:space="preserve">Total </t>
  </si>
  <si>
    <t xml:space="preserve">Coordination &amp; Administration </t>
  </si>
  <si>
    <t>Transnational networks</t>
  </si>
  <si>
    <t>Mobility</t>
  </si>
  <si>
    <t>Coordination and planning</t>
  </si>
  <si>
    <t>Website</t>
  </si>
  <si>
    <t>Finances</t>
  </si>
  <si>
    <t>Information</t>
  </si>
  <si>
    <t>Other</t>
  </si>
  <si>
    <t>Monthly Salary</t>
  </si>
  <si>
    <t>Salary and related charges</t>
  </si>
  <si>
    <t>NON ELIGIBLE / Secondment of staff</t>
  </si>
  <si>
    <t>A1.1. Persons [Name]</t>
  </si>
  <si>
    <t>Tasks</t>
  </si>
  <si>
    <t>Cost</t>
  </si>
  <si>
    <t>Subtotal</t>
  </si>
  <si>
    <t>B. PARTICIPATION IN MEETINGS</t>
  </si>
  <si>
    <t>Travel</t>
  </si>
  <si>
    <t>NUMBER OF MEETINGS</t>
  </si>
  <si>
    <t>TOTAL TRAVEL COSTS</t>
  </si>
  <si>
    <t>TOTAL SUBSISTENCE COSTS</t>
  </si>
  <si>
    <t>TOTAL</t>
  </si>
  <si>
    <t>cost per participant</t>
  </si>
  <si>
    <t>ELIGIBLE COSTS - STAFF</t>
  </si>
  <si>
    <t xml:space="preserve">B1.3 &amp; B.1.4. Travel and subsistence Staff </t>
  </si>
  <si>
    <t>Staff &lt;name&gt;</t>
  </si>
  <si>
    <t>Meetings date/Nbr</t>
  </si>
  <si>
    <t>Subsistence</t>
  </si>
  <si>
    <t>NON ELIGIBLE (paid by other resources) - STAFF</t>
  </si>
  <si>
    <t>Meeting date/Nbr</t>
  </si>
  <si>
    <t>SCIENTIFIC EXPERTS</t>
  </si>
  <si>
    <t>B1.5. &amp; B.1.6. Travel and subsistence Experts</t>
  </si>
  <si>
    <t>Name</t>
  </si>
  <si>
    <t>Meeting date</t>
  </si>
  <si>
    <t>B1.7. Other meeting costs</t>
  </si>
  <si>
    <t>Total other costs</t>
  </si>
  <si>
    <t>C1.  Preparation of meetings</t>
  </si>
  <si>
    <t>Rooms</t>
  </si>
  <si>
    <t>Equipment</t>
  </si>
  <si>
    <t>Nbr</t>
  </si>
  <si>
    <t>Average cost</t>
  </si>
  <si>
    <t>C2. Information and Dissemination costs</t>
  </si>
  <si>
    <t>NUMBER OF UNITS</t>
  </si>
  <si>
    <t>UNIT COST</t>
  </si>
  <si>
    <t>Copies / documentation</t>
  </si>
  <si>
    <t>Mailing costs / documentation</t>
  </si>
  <si>
    <t>Maintenance of website</t>
  </si>
  <si>
    <t>Number of m2</t>
  </si>
  <si>
    <t>Monthly rental per m2</t>
  </si>
  <si>
    <t>Duration of contract period</t>
  </si>
  <si>
    <t>office rental over the contract period</t>
  </si>
  <si>
    <t>TYPE OF EQUIPMENT</t>
  </si>
  <si>
    <t>NOMINAL VALUE</t>
  </si>
  <si>
    <t>Duration of contract period (months)</t>
  </si>
  <si>
    <t>Portable computers</t>
  </si>
  <si>
    <t>Computer</t>
  </si>
  <si>
    <t>Printers/copy machine/ fax</t>
  </si>
  <si>
    <t>Establishment of internet-connection + firewall</t>
  </si>
  <si>
    <t>RENTING OR LEASING COSTS    (Monthly)</t>
  </si>
  <si>
    <t>Cost over the contract period</t>
  </si>
  <si>
    <t>NAME OF EXPENDITURE</t>
  </si>
  <si>
    <t>Software maintenance</t>
  </si>
  <si>
    <t>Hardware maintenance</t>
  </si>
  <si>
    <t>Monthly cost</t>
  </si>
  <si>
    <t>D3.1.</t>
  </si>
  <si>
    <t>D3.2.</t>
  </si>
  <si>
    <t>Phone / fax/ mobile phone</t>
  </si>
  <si>
    <t>Internet connection</t>
  </si>
  <si>
    <t>D3.3.</t>
  </si>
  <si>
    <t>Supplies / consumables</t>
  </si>
  <si>
    <t>D3.4.</t>
  </si>
  <si>
    <t>Mail</t>
  </si>
  <si>
    <t>D3.5.</t>
  </si>
  <si>
    <t>Cleaning</t>
  </si>
  <si>
    <t>Fees</t>
  </si>
  <si>
    <t>Nr of staff</t>
  </si>
  <si>
    <t>Languages</t>
  </si>
  <si>
    <t>Nr of meetings</t>
  </si>
  <si>
    <t>E1.3. Technician staff</t>
  </si>
  <si>
    <t>E2 Translation</t>
  </si>
  <si>
    <t>nr of pages</t>
  </si>
  <si>
    <t>cost per page</t>
  </si>
  <si>
    <t>SERVICE</t>
  </si>
  <si>
    <t>Units</t>
  </si>
  <si>
    <t>Cost per unit</t>
  </si>
  <si>
    <t>Report meetings</t>
  </si>
  <si>
    <t>Travel expenses</t>
  </si>
  <si>
    <t>Sub total F.1.</t>
  </si>
  <si>
    <t>Prepare and chair meetings; prepare position papers; prepare press releases</t>
  </si>
  <si>
    <t>Sub total F.2.</t>
  </si>
  <si>
    <t>F.4. Audit</t>
  </si>
  <si>
    <t xml:space="preserve">Contribution of members to cover deficit of </t>
  </si>
  <si>
    <t xml:space="preserve">Office equipment </t>
  </si>
  <si>
    <t>Subsistence/Per diem (average)</t>
  </si>
  <si>
    <t>Sub total F.5.</t>
  </si>
  <si>
    <t xml:space="preserve">Staff Training courses </t>
  </si>
  <si>
    <t>B1.1.Travel costs  members</t>
  </si>
  <si>
    <t xml:space="preserve">B 1.2 Subsistence cost members </t>
  </si>
  <si>
    <t xml:space="preserve">ADVISORY COUNCIL: </t>
  </si>
  <si>
    <t>From</t>
  </si>
  <si>
    <t>to</t>
  </si>
  <si>
    <t>XX-XX-XXXX</t>
  </si>
  <si>
    <t>XX-XX-XX</t>
  </si>
  <si>
    <t>G. RESERVE FOR FOREIGN EXCHANGE LOSSES (max 5%)</t>
  </si>
  <si>
    <t>H. Deficit or receipts</t>
  </si>
  <si>
    <t>G.Exchange losses</t>
  </si>
  <si>
    <t>Sub-total G</t>
  </si>
  <si>
    <t>Sub-total H</t>
  </si>
  <si>
    <t>F.4. Auditor</t>
  </si>
  <si>
    <t xml:space="preserve">F.5. Scientific experts </t>
  </si>
  <si>
    <t>F.6. others</t>
  </si>
  <si>
    <t xml:space="preserve">Financial contribution from Member States </t>
  </si>
  <si>
    <t>Financial contribution at regional level</t>
  </si>
  <si>
    <t>Financial contribution at local level</t>
  </si>
  <si>
    <t>Number</t>
  </si>
  <si>
    <t xml:space="preserve">Amount </t>
  </si>
  <si>
    <t xml:space="preserve">Other </t>
  </si>
  <si>
    <t>Staff n1</t>
  </si>
  <si>
    <t>Staff n2</t>
  </si>
  <si>
    <t>Staff n3</t>
  </si>
  <si>
    <t>Staff n4</t>
  </si>
  <si>
    <t>Period (number of months)</t>
  </si>
  <si>
    <t>TOTAL ELIGIBLE</t>
  </si>
  <si>
    <t xml:space="preserve"> Ineligible Cost</t>
  </si>
  <si>
    <t>ELIGIBLE STAFF COSTS</t>
  </si>
  <si>
    <t>A1.2. Other eligible costs</t>
  </si>
  <si>
    <t>Total other eligible costs</t>
  </si>
  <si>
    <t>A1.2. Other ineligible costs</t>
  </si>
  <si>
    <t>Total other ineligible costs</t>
  </si>
  <si>
    <t>A. STAFF (details in sheet)</t>
  </si>
  <si>
    <t>B.  PARTICIPATION IN MEETINGS (details in sheet)</t>
  </si>
  <si>
    <t>AC MEMBERS</t>
  </si>
  <si>
    <t>B1.1. &amp; B1.2. Travel and subsistence costs for AC members</t>
  </si>
  <si>
    <t>NUMBER OF PARTICIPANTS</t>
  </si>
  <si>
    <t xml:space="preserve">Travel (average) </t>
  </si>
  <si>
    <t>B1.1. &amp; B1.2. Travel and subsistence - AC members</t>
  </si>
  <si>
    <t>SUBTOTAL B1.1. + B1.2. Eligible</t>
  </si>
  <si>
    <t>SUBTOTAL B1.1 + B1.2 INELIGIBLE</t>
  </si>
  <si>
    <t>ELIGIBLE COSTS</t>
  </si>
  <si>
    <t xml:space="preserve">B1.3 &amp; B.1.4. Travel and subsistence for Staff </t>
  </si>
  <si>
    <t>Subtotal B1.3 and B1.4 eligible</t>
  </si>
  <si>
    <t>Subtotal B1.3 and B1.4 ineligible</t>
  </si>
  <si>
    <t>Subtotal B1.5 and B1.6 eligible</t>
  </si>
  <si>
    <t xml:space="preserve">NON ELIGIBLE  AC MEMBERS (paid by other resources) </t>
  </si>
  <si>
    <t>B1.5.Travel costs Experts</t>
  </si>
  <si>
    <t>B1.6. Subsistence costs Experts</t>
  </si>
  <si>
    <t>B1.7. Other costs (if any)</t>
  </si>
  <si>
    <t>reason of ineligibility</t>
  </si>
  <si>
    <t>C. PREPARATION OF MEETINGS AND INFORMATION (details in sheet)</t>
  </si>
  <si>
    <t>Meetings of the General Assembly</t>
  </si>
  <si>
    <t>Meetings of the Executive Committee</t>
  </si>
  <si>
    <t xml:space="preserve">Meetings of the Working Groups </t>
    <phoneticPr fontId="1" type="noConversion"/>
  </si>
  <si>
    <t>Meetings of the Working Groups (specify)</t>
  </si>
  <si>
    <t>RENTAL COSTS (in EUR)</t>
  </si>
  <si>
    <t xml:space="preserve">Rooms </t>
  </si>
  <si>
    <t>Publication of a newsletter</t>
  </si>
  <si>
    <t>Announcements in media at national, regional and local level (radio stations, TV, newspapers and magazines)</t>
  </si>
  <si>
    <t>UNIT COST</t>
    <phoneticPr fontId="1" type="noConversion"/>
  </si>
  <si>
    <t>Montly rent</t>
  </si>
  <si>
    <t xml:space="preserve">Insurance </t>
  </si>
  <si>
    <t>Banking costs</t>
  </si>
  <si>
    <t>Other- Responsabilité C</t>
    <phoneticPr fontId="1" type="noConversion"/>
  </si>
  <si>
    <t>Other meetings</t>
  </si>
  <si>
    <t>Subtotal</t>
    <phoneticPr fontId="1" type="noConversion"/>
  </si>
  <si>
    <t>Nr languages</t>
  </si>
  <si>
    <t>Total E2</t>
  </si>
  <si>
    <t>Total E1</t>
  </si>
  <si>
    <t>Prepare and chair meetings; produce draft advice</t>
  </si>
  <si>
    <t>External audit</t>
  </si>
  <si>
    <t>Prepare and attend meetings; provide expertise; support debate</t>
  </si>
  <si>
    <t>F.5. Scientific experts</t>
  </si>
  <si>
    <t>In-kind contributions</t>
  </si>
  <si>
    <t>Description of item</t>
  </si>
  <si>
    <t>Unit value</t>
  </si>
  <si>
    <t>Number of units</t>
  </si>
  <si>
    <t>Total value €</t>
  </si>
  <si>
    <t xml:space="preserve">TOTAL </t>
  </si>
  <si>
    <t>C1.1  Eligible Rental costs</t>
  </si>
  <si>
    <t>Equipement</t>
  </si>
  <si>
    <t>C1.2 Eligible meetings expenses (lunch, coffee,…)</t>
  </si>
  <si>
    <t>TOTAL ELIGIBLE C1.1</t>
  </si>
  <si>
    <t>TOTAL INELIGIBLE C1.1</t>
  </si>
  <si>
    <t>TOTAL ELIGIBLE C1.2</t>
  </si>
  <si>
    <t>TOTAL INELIGIBLE C1.2</t>
  </si>
  <si>
    <t>C1.1  Ineligible Rental costs (paid by other resources)</t>
  </si>
  <si>
    <t>C1.2 Ineligible meetings expenses (lunch, coffee,…) (paid by other resources)</t>
  </si>
  <si>
    <t>C2.1. Eligible Information cost</t>
  </si>
  <si>
    <t>TOTAL ELIGIBLE COST C2.1</t>
  </si>
  <si>
    <t>C2.1. Ineligible Information cost (paid by other resources)</t>
  </si>
  <si>
    <t>TOTAL INELIGIBLE COST C2.1</t>
  </si>
  <si>
    <t>C2.2. Eligible dissemination costs</t>
  </si>
  <si>
    <t>TOTAL ELIGIBLE COST 2.2.</t>
  </si>
  <si>
    <t>C2.2. Ineligible dissemination costs (paid by other resources)</t>
  </si>
  <si>
    <t>TOTAL INELIGIBLE COST 2.2.</t>
  </si>
  <si>
    <t>D.  OPERATING COSTS</t>
  </si>
  <si>
    <t>D1. Renting of office space (eligible cost)</t>
  </si>
  <si>
    <t>TOTAL ELIGIBLE COST D1</t>
  </si>
  <si>
    <t>D1. Renting of office space (ineligible cost, paid by other resources)</t>
  </si>
  <si>
    <t>TOTAL INELIGIBLE COST D1</t>
  </si>
  <si>
    <t>D2.1. Eligible Data processing equipment cost (hardware)</t>
  </si>
  <si>
    <t>TOTAL ELIGIBLE COST D2.1</t>
  </si>
  <si>
    <t>D2.1. Ineligible Data processing equipment cost (paid by other resources)</t>
  </si>
  <si>
    <t>TOTAL INELIGIBLE COST D2.1</t>
  </si>
  <si>
    <t>NOMINAL VALUE/RENTING OR LEASING COSTS</t>
  </si>
  <si>
    <t>D2.2. Eligible software costs</t>
  </si>
  <si>
    <t>TOTAL ELIGIBLE COST D2.2</t>
  </si>
  <si>
    <t>D2.2. Ineligible software costs (paid by other resources)</t>
  </si>
  <si>
    <t>TOTAL INELIGIBLE COST D2.2</t>
  </si>
  <si>
    <t>TOTAL ELIGIBLE COST D2.3</t>
  </si>
  <si>
    <t>D2.3. Eligible hardware maintenance costs</t>
  </si>
  <si>
    <t>D2.3. Ineligible hardware maintenance (paid by other resources)</t>
  </si>
  <si>
    <t>TOTAL INELIGIBLE COST D2.3</t>
  </si>
  <si>
    <t>D3. Overheads (eligible costs)</t>
  </si>
  <si>
    <t>TOTAL  ELIGIBLE COSTS D3</t>
  </si>
  <si>
    <t>D3. Ineligible overheads costs (paid by other resources)</t>
  </si>
  <si>
    <t>TOTAL  INELIGIBLE COSTS D3</t>
  </si>
  <si>
    <t xml:space="preserve">E. ELIGIBLE INTERPRETATION and TRANSLATION COSTS </t>
  </si>
  <si>
    <t>TOTAL Eligible interpretation and translation costs</t>
  </si>
  <si>
    <t>E. INELIGIBLE INTERPRETATION and TRANSLATION COSTS (paid by other resources)</t>
  </si>
  <si>
    <t>TOTAL Ineligible interpretation and translation costs</t>
  </si>
  <si>
    <t>F. OTHER CONTRACTS - ELIGIBLE COSTS</t>
  </si>
  <si>
    <t>TOTAL ELIGIBLE COSTS FOR OTHER CONTRACTS</t>
  </si>
  <si>
    <t>F. OTHER CONTRACTS - INELIGIBLE COSTS (paid by other resources)</t>
  </si>
  <si>
    <t>TOTAL INELIGIBLE COSTS FOR OTHER CONTRACTS</t>
  </si>
  <si>
    <t>Draft Budget accompanying the EU grant</t>
  </si>
  <si>
    <t>draft costs</t>
  </si>
  <si>
    <t>Total draft costs</t>
  </si>
  <si>
    <t>RESOURCES TO BE RECEIVED DURING THE PERIOD</t>
  </si>
  <si>
    <t>2. Commission’s contribution claimed</t>
  </si>
  <si>
    <t>2. Commission’s contribution received</t>
  </si>
  <si>
    <t>TOTAL ELIGIBLE COSTS</t>
  </si>
  <si>
    <t>Total costs</t>
  </si>
  <si>
    <t>Real costs</t>
  </si>
  <si>
    <t xml:space="preserve">PAYMENT CLAIM </t>
  </si>
  <si>
    <t>A1.1. Estimated  worktime per Activity (insert % as a decimal)</t>
  </si>
  <si>
    <t>TOTAL INCOME (Without member's fees)</t>
  </si>
  <si>
    <t>Commission's theoretical contribution</t>
  </si>
  <si>
    <t>Rate of contribution in %(see Specific Agreement)</t>
  </si>
  <si>
    <t>COMMISSION'S FINAL CONTRIBUTION</t>
  </si>
  <si>
    <t>Max EU contribution (see Specific Agreement)</t>
  </si>
  <si>
    <t>Prefinancing already granted</t>
  </si>
  <si>
    <t>Final amount claimed To pay(+)/ To revover(-)</t>
  </si>
  <si>
    <t>REAL RESOURCES RECEIVED DURING THE PERIOD</t>
  </si>
  <si>
    <t>TOTAL  DRAFT ELIGIBLE COSTS (X)</t>
  </si>
  <si>
    <t>Max EU contribution (Y)</t>
  </si>
  <si>
    <t>Rate of contribution in % (=Y/X)</t>
  </si>
  <si>
    <t>Profit to be deducted</t>
  </si>
  <si>
    <t>Meetings of ExCom</t>
  </si>
  <si>
    <t>Working Group meetings</t>
  </si>
  <si>
    <t>Focus Group meetings</t>
  </si>
  <si>
    <t>Board meetings</t>
  </si>
  <si>
    <t>Representation at external meetings</t>
  </si>
  <si>
    <t>Annual GA</t>
  </si>
  <si>
    <t>Tamara Talevska</t>
  </si>
  <si>
    <t>Executive Secretary</t>
  </si>
  <si>
    <t>TBC</t>
  </si>
  <si>
    <t>Kenn Skau Fischer</t>
  </si>
  <si>
    <t>Chairman</t>
  </si>
  <si>
    <t>Expert 1</t>
  </si>
  <si>
    <t>Expert 2</t>
  </si>
  <si>
    <t>Expert 3</t>
  </si>
  <si>
    <t>Other meetings (Focus Groups)</t>
  </si>
  <si>
    <t>Meeting of Focus Groups</t>
  </si>
  <si>
    <t>Monthly rent</t>
  </si>
  <si>
    <t>Technical &amp; electronic equipment for NSAC staff</t>
  </si>
  <si>
    <t>Zoom</t>
  </si>
  <si>
    <t>Survey Monkey</t>
  </si>
  <si>
    <t>Microsoft Office</t>
  </si>
  <si>
    <t>F.2.Chair (ExCom)</t>
  </si>
  <si>
    <t>F.6. Accountancy</t>
  </si>
  <si>
    <r>
      <t>Proportional GA membership</t>
    </r>
    <r>
      <rPr>
        <sz val="8"/>
        <color rgb="FFFF0000"/>
        <rFont val="Arial"/>
        <family val="2"/>
      </rPr>
      <t>*</t>
    </r>
  </si>
  <si>
    <r>
      <t>Proportional ExCom membership</t>
    </r>
    <r>
      <rPr>
        <sz val="8"/>
        <color rgb="FFFF0000"/>
        <rFont val="Arial"/>
        <family val="2"/>
      </rPr>
      <t>*</t>
    </r>
  </si>
  <si>
    <t>* Brexit - membership from 1 Nov to 31 Dec 2020</t>
  </si>
  <si>
    <t>Other: Commission and EU projects contribution for staff travel</t>
  </si>
  <si>
    <t>ADVISORY COUNCIL: North Sea Advisory Council</t>
  </si>
  <si>
    <t>1 November 2020</t>
  </si>
  <si>
    <t>31 October 2021</t>
  </si>
  <si>
    <t>Please make a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</si>
</sst>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&quot;€&quot;\ * #,##0.00_-;\-&quot;€&quot;\ * #,##0.00_-;_-&quot;€&quot;\ * &quot;-&quot;??_-;_-@_-"/>
    <numFmt numFmtId="165" formatCode="_(&quot;€&quot;* #,##0.00_);_(&quot;€&quot;* \(#,##0.00\);_(&quot;€&quot;* &quot;-&quot;??_);_(@_)"/>
  </numFmts>
  <fonts count="5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u val="double"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name val="Verdana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b/>
      <i/>
      <sz val="14"/>
      <name val="Arial Narrow"/>
      <family val="2"/>
    </font>
    <font>
      <sz val="9"/>
      <name val="Arial Narrow"/>
      <family val="2"/>
    </font>
    <font>
      <sz val="14"/>
      <name val="Arial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name val="Arial Narrow"/>
      <family val="2"/>
    </font>
    <font>
      <sz val="14"/>
      <name val="Verdana"/>
      <family val="2"/>
    </font>
    <font>
      <b/>
      <sz val="14"/>
      <color indexed="72"/>
      <name val="Arial Narrow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8B5C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0" borderId="0"/>
    <xf numFmtId="0" fontId="1" fillId="0" borderId="0"/>
    <xf numFmtId="164" fontId="1" fillId="0" borderId="0" applyFont="0" applyFill="0" applyBorder="0" applyAlignment="0" applyProtection="0"/>
    <xf numFmtId="43" fontId="49" fillId="0" borderId="0" applyFont="0" applyFill="0" applyBorder="0" applyAlignment="0" applyProtection="0"/>
  </cellStyleXfs>
  <cellXfs count="971">
    <xf numFmtId="0" fontId="0" fillId="0" borderId="0" xfId="0"/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/>
    <xf numFmtId="0" fontId="2" fillId="0" borderId="0" xfId="0" applyNumberFormat="1" applyFont="1" applyAlignment="1">
      <alignment wrapText="1"/>
    </xf>
    <xf numFmtId="0" fontId="1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/>
    <xf numFmtId="0" fontId="6" fillId="2" borderId="0" xfId="0" applyNumberFormat="1" applyFont="1" applyFill="1"/>
    <xf numFmtId="0" fontId="7" fillId="2" borderId="0" xfId="0" applyNumberFormat="1" applyFont="1" applyFill="1"/>
    <xf numFmtId="0" fontId="2" fillId="2" borderId="27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6" fillId="0" borderId="0" xfId="1" applyNumberFormat="1" applyFont="1" applyFill="1" applyBorder="1"/>
    <xf numFmtId="0" fontId="16" fillId="0" borderId="0" xfId="0" applyNumberFormat="1" applyFont="1"/>
    <xf numFmtId="0" fontId="8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4" fillId="0" borderId="0" xfId="0" applyNumberFormat="1" applyFont="1" applyFill="1" applyBorder="1"/>
    <xf numFmtId="0" fontId="2" fillId="5" borderId="0" xfId="0" applyNumberFormat="1" applyFont="1" applyFill="1" applyAlignment="1">
      <alignment horizontal="left"/>
    </xf>
    <xf numFmtId="0" fontId="1" fillId="0" borderId="0" xfId="0" applyNumberFormat="1" applyFont="1" applyFill="1" applyBorder="1"/>
    <xf numFmtId="0" fontId="4" fillId="2" borderId="5" xfId="0" applyNumberFormat="1" applyFont="1" applyFill="1" applyBorder="1"/>
    <xf numFmtId="0" fontId="4" fillId="2" borderId="6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2" fillId="3" borderId="45" xfId="0" applyNumberFormat="1" applyFont="1" applyFill="1" applyBorder="1"/>
    <xf numFmtId="0" fontId="2" fillId="3" borderId="13" xfId="0" applyNumberFormat="1" applyFont="1" applyFill="1" applyBorder="1"/>
    <xf numFmtId="0" fontId="2" fillId="3" borderId="12" xfId="0" applyNumberFormat="1" applyFont="1" applyFill="1" applyBorder="1" applyAlignment="1">
      <alignment horizontal="right"/>
    </xf>
    <xf numFmtId="0" fontId="2" fillId="3" borderId="6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4" fillId="0" borderId="64" xfId="0" applyNumberFormat="1" applyFont="1" applyBorder="1" applyAlignment="1">
      <alignment horizontal="left"/>
    </xf>
    <xf numFmtId="0" fontId="2" fillId="0" borderId="59" xfId="0" applyNumberFormat="1" applyFont="1" applyBorder="1" applyAlignment="1">
      <alignment horizontal="center"/>
    </xf>
    <xf numFmtId="0" fontId="2" fillId="0" borderId="13" xfId="0" applyNumberFormat="1" applyFont="1" applyBorder="1"/>
    <xf numFmtId="0" fontId="2" fillId="0" borderId="25" xfId="0" applyNumberFormat="1" applyFont="1" applyBorder="1"/>
    <xf numFmtId="0" fontId="2" fillId="0" borderId="14" xfId="0" applyNumberFormat="1" applyFont="1" applyBorder="1"/>
    <xf numFmtId="0" fontId="2" fillId="0" borderId="49" xfId="0" applyNumberFormat="1" applyFont="1" applyBorder="1" applyAlignment="1">
      <alignment horizontal="left"/>
    </xf>
    <xf numFmtId="0" fontId="2" fillId="0" borderId="58" xfId="0" applyNumberFormat="1" applyFont="1" applyBorder="1"/>
    <xf numFmtId="0" fontId="2" fillId="0" borderId="58" xfId="0" applyNumberFormat="1" applyFont="1" applyBorder="1" applyAlignment="1">
      <alignment horizontal="right"/>
    </xf>
    <xf numFmtId="0" fontId="2" fillId="0" borderId="59" xfId="0" applyNumberFormat="1" applyFont="1" applyBorder="1"/>
    <xf numFmtId="0" fontId="2" fillId="0" borderId="14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15" xfId="0" applyNumberFormat="1" applyFont="1" applyBorder="1"/>
    <xf numFmtId="0" fontId="2" fillId="0" borderId="16" xfId="0" applyNumberFormat="1" applyFont="1" applyBorder="1" applyAlignment="1">
      <alignment horizontal="right"/>
    </xf>
    <xf numFmtId="0" fontId="2" fillId="0" borderId="26" xfId="0" applyNumberFormat="1" applyFont="1" applyBorder="1"/>
    <xf numFmtId="0" fontId="4" fillId="0" borderId="17" xfId="0" applyNumberFormat="1" applyFont="1" applyBorder="1"/>
    <xf numFmtId="0" fontId="4" fillId="0" borderId="18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" fillId="3" borderId="20" xfId="0" applyNumberFormat="1" applyFont="1" applyFill="1" applyBorder="1"/>
    <xf numFmtId="0" fontId="4" fillId="6" borderId="18" xfId="0" applyNumberFormat="1" applyFont="1" applyFill="1" applyBorder="1" applyAlignment="1">
      <alignment horizontal="right"/>
    </xf>
    <xf numFmtId="0" fontId="2" fillId="3" borderId="41" xfId="0" applyNumberFormat="1" applyFont="1" applyFill="1" applyBorder="1" applyAlignment="1">
      <alignment horizontal="right"/>
    </xf>
    <xf numFmtId="0" fontId="2" fillId="0" borderId="17" xfId="0" applyNumberFormat="1" applyFont="1" applyBorder="1"/>
    <xf numFmtId="0" fontId="2" fillId="5" borderId="22" xfId="0" applyNumberFormat="1" applyFont="1" applyFill="1" applyBorder="1" applyAlignment="1">
      <alignment horizontal="right"/>
    </xf>
    <xf numFmtId="0" fontId="2" fillId="0" borderId="64" xfId="0" applyNumberFormat="1" applyFont="1" applyBorder="1"/>
    <xf numFmtId="0" fontId="2" fillId="0" borderId="40" xfId="0" applyNumberFormat="1" applyFont="1" applyBorder="1"/>
    <xf numFmtId="0" fontId="2" fillId="0" borderId="0" xfId="0" applyNumberFormat="1" applyFont="1" applyAlignment="1">
      <alignment horizontal="center"/>
    </xf>
    <xf numFmtId="0" fontId="11" fillId="0" borderId="13" xfId="0" applyNumberFormat="1" applyFont="1" applyBorder="1" applyAlignment="1">
      <alignment horizontal="right" vertical="top" wrapText="1"/>
    </xf>
    <xf numFmtId="0" fontId="2" fillId="5" borderId="14" xfId="0" applyNumberFormat="1" applyFont="1" applyFill="1" applyBorder="1"/>
    <xf numFmtId="0" fontId="2" fillId="5" borderId="25" xfId="0" applyNumberFormat="1" applyFont="1" applyFill="1" applyBorder="1"/>
    <xf numFmtId="0" fontId="11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/>
    <xf numFmtId="0" fontId="12" fillId="5" borderId="14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2" fillId="0" borderId="42" xfId="0" applyNumberFormat="1" applyFont="1" applyBorder="1" applyAlignment="1">
      <alignment vertical="top" wrapText="1"/>
    </xf>
    <xf numFmtId="0" fontId="2" fillId="0" borderId="43" xfId="0" applyNumberFormat="1" applyFont="1" applyBorder="1" applyAlignment="1">
      <alignment horizontal="right" vertical="top" wrapText="1"/>
    </xf>
    <xf numFmtId="0" fontId="2" fillId="0" borderId="60" xfId="0" applyNumberFormat="1" applyFont="1" applyBorder="1"/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3" xfId="0" applyNumberFormat="1" applyFont="1" applyBorder="1"/>
    <xf numFmtId="0" fontId="2" fillId="0" borderId="24" xfId="0" applyNumberFormat="1" applyFont="1" applyBorder="1"/>
    <xf numFmtId="0" fontId="4" fillId="3" borderId="24" xfId="0" applyNumberFormat="1" applyFont="1" applyFill="1" applyBorder="1"/>
    <xf numFmtId="0" fontId="4" fillId="3" borderId="18" xfId="0" applyNumberFormat="1" applyFont="1" applyFill="1" applyBorder="1"/>
    <xf numFmtId="0" fontId="4" fillId="6" borderId="22" xfId="0" applyNumberFormat="1" applyFont="1" applyFill="1" applyBorder="1"/>
    <xf numFmtId="0" fontId="9" fillId="0" borderId="0" xfId="0" applyNumberFormat="1" applyFont="1"/>
    <xf numFmtId="0" fontId="9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/>
    <xf numFmtId="0" fontId="1" fillId="0" borderId="0" xfId="0" applyNumberFormat="1" applyFont="1" applyFill="1"/>
    <xf numFmtId="0" fontId="2" fillId="0" borderId="0" xfId="0" applyNumberFormat="1" applyFont="1" applyFill="1"/>
    <xf numFmtId="0" fontId="2" fillId="0" borderId="0" xfId="0" applyNumberFormat="1" applyFont="1"/>
    <xf numFmtId="0" fontId="4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/>
    <xf numFmtId="0" fontId="2" fillId="0" borderId="11" xfId="0" applyNumberFormat="1" applyFont="1" applyFill="1" applyBorder="1"/>
    <xf numFmtId="0" fontId="2" fillId="0" borderId="12" xfId="0" applyNumberFormat="1" applyFont="1" applyFill="1" applyBorder="1"/>
    <xf numFmtId="0" fontId="2" fillId="0" borderId="19" xfId="0" applyNumberFormat="1" applyFont="1" applyFill="1" applyBorder="1"/>
    <xf numFmtId="0" fontId="2" fillId="0" borderId="0" xfId="0" applyNumberFormat="1" applyFont="1" applyFill="1" applyAlignment="1">
      <alignment horizontal="left"/>
    </xf>
    <xf numFmtId="0" fontId="4" fillId="0" borderId="40" xfId="0" applyNumberFormat="1" applyFont="1" applyFill="1" applyBorder="1"/>
    <xf numFmtId="0" fontId="23" fillId="0" borderId="0" xfId="0" applyNumberFormat="1" applyFont="1"/>
    <xf numFmtId="0" fontId="23" fillId="0" borderId="0" xfId="0" applyNumberFormat="1" applyFont="1" applyAlignment="1">
      <alignment wrapText="1"/>
    </xf>
    <xf numFmtId="0" fontId="26" fillId="0" borderId="0" xfId="0" applyNumberFormat="1" applyFont="1"/>
    <xf numFmtId="0" fontId="23" fillId="5" borderId="0" xfId="0" applyNumberFormat="1" applyFont="1" applyFill="1"/>
    <xf numFmtId="0" fontId="27" fillId="0" borderId="0" xfId="0" applyNumberFormat="1" applyFont="1"/>
    <xf numFmtId="0" fontId="26" fillId="0" borderId="0" xfId="0" applyNumberFormat="1" applyFont="1" applyAlignment="1">
      <alignment horizontal="right"/>
    </xf>
    <xf numFmtId="0" fontId="0" fillId="0" borderId="0" xfId="0" applyFill="1"/>
    <xf numFmtId="0" fontId="16" fillId="0" borderId="0" xfId="0" applyNumberFormat="1" applyFont="1" applyFill="1" applyBorder="1"/>
    <xf numFmtId="0" fontId="24" fillId="0" borderId="0" xfId="1" applyNumberFormat="1" applyFont="1" applyFill="1" applyBorder="1"/>
    <xf numFmtId="0" fontId="23" fillId="0" borderId="0" xfId="0" applyNumberFormat="1" applyFont="1" applyFill="1" applyBorder="1"/>
    <xf numFmtId="0" fontId="0" fillId="0" borderId="0" xfId="0" applyFill="1" applyBorder="1"/>
    <xf numFmtId="0" fontId="16" fillId="0" borderId="0" xfId="0" applyNumberFormat="1" applyFont="1" applyFill="1"/>
    <xf numFmtId="0" fontId="25" fillId="0" borderId="0" xfId="0" applyNumberFormat="1" applyFont="1" applyFill="1" applyBorder="1" applyAlignment="1">
      <alignment horizontal="right"/>
    </xf>
    <xf numFmtId="0" fontId="22" fillId="0" borderId="0" xfId="1" applyNumberFormat="1" applyFont="1" applyFill="1" applyBorder="1" applyAlignment="1">
      <alignment horizontal="right"/>
    </xf>
    <xf numFmtId="0" fontId="23" fillId="0" borderId="0" xfId="0" applyNumberFormat="1" applyFont="1" applyBorder="1"/>
    <xf numFmtId="0" fontId="16" fillId="0" borderId="0" xfId="0" applyNumberFormat="1" applyFont="1" applyBorder="1"/>
    <xf numFmtId="0" fontId="2" fillId="0" borderId="0" xfId="0" applyNumberFormat="1" applyFont="1" applyFill="1" applyBorder="1"/>
    <xf numFmtId="0" fontId="2" fillId="0" borderId="0" xfId="0" applyNumberFormat="1" applyFont="1"/>
    <xf numFmtId="0" fontId="18" fillId="3" borderId="17" xfId="5" applyFont="1" applyFill="1" applyBorder="1" applyAlignment="1">
      <alignment horizontal="left"/>
    </xf>
    <xf numFmtId="0" fontId="1" fillId="0" borderId="0" xfId="5" applyFont="1"/>
    <xf numFmtId="0" fontId="0" fillId="0" borderId="0" xfId="0" applyBorder="1"/>
    <xf numFmtId="165" fontId="17" fillId="0" borderId="14" xfId="5" applyNumberFormat="1" applyFont="1" applyFill="1" applyBorder="1" applyAlignment="1">
      <alignment horizontal="right"/>
    </xf>
    <xf numFmtId="0" fontId="17" fillId="0" borderId="14" xfId="5" applyFont="1" applyBorder="1"/>
    <xf numFmtId="0" fontId="37" fillId="2" borderId="27" xfId="5" applyFont="1" applyFill="1" applyBorder="1" applyAlignment="1">
      <alignment horizontal="right"/>
    </xf>
    <xf numFmtId="0" fontId="17" fillId="0" borderId="18" xfId="5" applyFont="1" applyFill="1" applyBorder="1" applyAlignment="1">
      <alignment horizontal="center" wrapText="1"/>
    </xf>
    <xf numFmtId="0" fontId="29" fillId="2" borderId="36" xfId="5" applyFont="1" applyFill="1" applyBorder="1" applyAlignment="1"/>
    <xf numFmtId="0" fontId="29" fillId="2" borderId="27" xfId="5" applyFont="1" applyFill="1" applyBorder="1" applyAlignment="1"/>
    <xf numFmtId="0" fontId="1" fillId="2" borderId="27" xfId="5" applyFont="1" applyFill="1" applyBorder="1" applyAlignment="1"/>
    <xf numFmtId="0" fontId="1" fillId="0" borderId="0" xfId="5" applyFont="1" applyFill="1" applyBorder="1"/>
    <xf numFmtId="0" fontId="34" fillId="0" borderId="0" xfId="5" applyFont="1" applyFill="1" applyBorder="1" applyAlignment="1">
      <alignment horizontal="center" wrapText="1"/>
    </xf>
    <xf numFmtId="0" fontId="17" fillId="0" borderId="11" xfId="5" applyFont="1" applyFill="1" applyBorder="1"/>
    <xf numFmtId="165" fontId="17" fillId="0" borderId="12" xfId="5" applyNumberFormat="1" applyFont="1" applyFill="1" applyBorder="1" applyAlignment="1"/>
    <xf numFmtId="0" fontId="17" fillId="0" borderId="12" xfId="5" applyFont="1" applyBorder="1" applyAlignment="1"/>
    <xf numFmtId="0" fontId="17" fillId="0" borderId="0" xfId="5" applyFont="1" applyFill="1" applyBorder="1" applyAlignment="1"/>
    <xf numFmtId="0" fontId="17" fillId="0" borderId="13" xfId="5" applyFont="1" applyFill="1" applyBorder="1"/>
    <xf numFmtId="0" fontId="17" fillId="0" borderId="14" xfId="5" applyFont="1" applyFill="1" applyBorder="1" applyAlignment="1">
      <alignment horizontal="right"/>
    </xf>
    <xf numFmtId="0" fontId="17" fillId="0" borderId="14" xfId="5" applyFont="1" applyBorder="1" applyAlignment="1">
      <alignment horizontal="right"/>
    </xf>
    <xf numFmtId="0" fontId="17" fillId="0" borderId="0" xfId="5" applyFont="1" applyFill="1" applyBorder="1" applyAlignment="1">
      <alignment horizontal="right"/>
    </xf>
    <xf numFmtId="0" fontId="18" fillId="3" borderId="28" xfId="5" applyFont="1" applyFill="1" applyBorder="1" applyAlignment="1">
      <alignment horizontal="right"/>
    </xf>
    <xf numFmtId="0" fontId="18" fillId="3" borderId="29" xfId="5" applyFont="1" applyFill="1" applyBorder="1"/>
    <xf numFmtId="0" fontId="18" fillId="3" borderId="29" xfId="5" applyFont="1" applyFill="1" applyBorder="1" applyAlignment="1">
      <alignment horizontal="center"/>
    </xf>
    <xf numFmtId="0" fontId="18" fillId="3" borderId="27" xfId="5" applyFont="1" applyFill="1" applyBorder="1" applyAlignment="1"/>
    <xf numFmtId="0" fontId="18" fillId="3" borderId="35" xfId="5" applyFont="1" applyFill="1" applyBorder="1" applyAlignment="1"/>
    <xf numFmtId="0" fontId="1" fillId="0" borderId="0" xfId="5" applyFont="1" applyFill="1"/>
    <xf numFmtId="0" fontId="18" fillId="0" borderId="0" xfId="5" applyFont="1" applyFill="1" applyBorder="1" applyAlignment="1">
      <alignment horizontal="right"/>
    </xf>
    <xf numFmtId="165" fontId="18" fillId="3" borderId="10" xfId="5" applyNumberFormat="1" applyFont="1" applyFill="1" applyBorder="1" applyAlignment="1">
      <alignment horizontal="right"/>
    </xf>
    <xf numFmtId="0" fontId="28" fillId="0" borderId="0" xfId="5"/>
    <xf numFmtId="0" fontId="1" fillId="2" borderId="24" xfId="5" applyFont="1" applyFill="1" applyBorder="1"/>
    <xf numFmtId="0" fontId="18" fillId="0" borderId="17" xfId="5" applyFont="1" applyFill="1" applyBorder="1" applyAlignment="1">
      <alignment horizontal="left" wrapText="1"/>
    </xf>
    <xf numFmtId="0" fontId="17" fillId="0" borderId="18" xfId="5" applyFont="1" applyBorder="1" applyAlignment="1">
      <alignment horizontal="center" wrapText="1"/>
    </xf>
    <xf numFmtId="0" fontId="34" fillId="0" borderId="44" xfId="5" applyFont="1" applyFill="1" applyBorder="1" applyAlignment="1">
      <alignment horizontal="center" wrapText="1"/>
    </xf>
    <xf numFmtId="0" fontId="17" fillId="0" borderId="22" xfId="5" applyFont="1" applyFill="1" applyBorder="1" applyAlignment="1">
      <alignment horizontal="center" wrapText="1"/>
    </xf>
    <xf numFmtId="0" fontId="17" fillId="0" borderId="12" xfId="5" applyFont="1" applyFill="1" applyBorder="1" applyAlignment="1"/>
    <xf numFmtId="0" fontId="17" fillId="0" borderId="7" xfId="5" applyFont="1" applyFill="1" applyBorder="1" applyAlignment="1"/>
    <xf numFmtId="165" fontId="17" fillId="4" borderId="9" xfId="5" applyNumberFormat="1" applyFont="1" applyFill="1" applyBorder="1"/>
    <xf numFmtId="0" fontId="17" fillId="0" borderId="15" xfId="5" applyFont="1" applyFill="1" applyBorder="1"/>
    <xf numFmtId="165" fontId="17" fillId="0" borderId="16" xfId="5" applyNumberFormat="1" applyFont="1" applyFill="1" applyBorder="1" applyAlignment="1">
      <alignment horizontal="right"/>
    </xf>
    <xf numFmtId="0" fontId="17" fillId="0" borderId="16" xfId="5" applyFont="1" applyFill="1" applyBorder="1" applyAlignment="1">
      <alignment horizontal="right"/>
    </xf>
    <xf numFmtId="0" fontId="17" fillId="0" borderId="16" xfId="5" applyFont="1" applyBorder="1" applyAlignment="1">
      <alignment horizontal="right"/>
    </xf>
    <xf numFmtId="165" fontId="17" fillId="0" borderId="45" xfId="5" applyNumberFormat="1" applyFont="1" applyBorder="1"/>
    <xf numFmtId="0" fontId="17" fillId="0" borderId="45" xfId="5" applyFont="1" applyFill="1" applyBorder="1"/>
    <xf numFmtId="165" fontId="17" fillId="4" borderId="25" xfId="5" applyNumberFormat="1" applyFont="1" applyFill="1" applyBorder="1"/>
    <xf numFmtId="0" fontId="17" fillId="3" borderId="29" xfId="5" applyFont="1" applyFill="1" applyBorder="1"/>
    <xf numFmtId="165" fontId="18" fillId="2" borderId="10" xfId="5" applyNumberFormat="1" applyFont="1" applyFill="1" applyBorder="1"/>
    <xf numFmtId="0" fontId="18" fillId="0" borderId="30" xfId="5" applyFont="1" applyFill="1" applyBorder="1" applyAlignment="1">
      <alignment horizontal="left" wrapText="1"/>
    </xf>
    <xf numFmtId="0" fontId="17" fillId="0" borderId="46" xfId="5" applyFont="1" applyBorder="1" applyAlignment="1">
      <alignment horizontal="center" vertical="center" wrapText="1"/>
    </xf>
    <xf numFmtId="0" fontId="17" fillId="0" borderId="7" xfId="5" applyFont="1" applyBorder="1" applyAlignment="1">
      <alignment horizontal="center" vertical="center"/>
    </xf>
    <xf numFmtId="0" fontId="1" fillId="0" borderId="7" xfId="5" applyFont="1" applyBorder="1"/>
    <xf numFmtId="165" fontId="17" fillId="4" borderId="19" xfId="5" applyNumberFormat="1" applyFont="1" applyFill="1" applyBorder="1"/>
    <xf numFmtId="165" fontId="18" fillId="2" borderId="34" xfId="5" applyNumberFormat="1" applyFont="1" applyFill="1" applyBorder="1" applyAlignment="1">
      <alignment horizontal="right"/>
    </xf>
    <xf numFmtId="0" fontId="18" fillId="3" borderId="27" xfId="5" applyFont="1" applyFill="1" applyBorder="1"/>
    <xf numFmtId="0" fontId="39" fillId="4" borderId="17" xfId="0" applyFont="1" applyFill="1" applyBorder="1" applyAlignment="1">
      <alignment horizontal="center" vertical="center" wrapText="1"/>
    </xf>
    <xf numFmtId="0" fontId="39" fillId="4" borderId="22" xfId="0" applyFont="1" applyFill="1" applyBorder="1" applyAlignment="1">
      <alignment horizontal="center" vertical="center" wrapText="1"/>
    </xf>
    <xf numFmtId="0" fontId="40" fillId="0" borderId="13" xfId="0" applyFont="1" applyBorder="1" applyAlignment="1" applyProtection="1">
      <alignment vertical="top" wrapText="1"/>
      <protection locked="0"/>
    </xf>
    <xf numFmtId="3" fontId="41" fillId="0" borderId="25" xfId="0" applyNumberFormat="1" applyFont="1" applyBorder="1" applyAlignment="1" applyProtection="1">
      <alignment horizontal="right" vertical="top" wrapText="1"/>
      <protection locked="0"/>
    </xf>
    <xf numFmtId="0" fontId="40" fillId="0" borderId="15" xfId="0" applyFont="1" applyBorder="1" applyAlignment="1" applyProtection="1">
      <alignment vertical="top" wrapText="1"/>
      <protection locked="0"/>
    </xf>
    <xf numFmtId="3" fontId="41" fillId="0" borderId="26" xfId="0" applyNumberFormat="1" applyFont="1" applyBorder="1" applyAlignment="1" applyProtection="1">
      <alignment horizontal="right" vertical="top" wrapText="1"/>
      <protection locked="0"/>
    </xf>
    <xf numFmtId="0" fontId="42" fillId="3" borderId="3" xfId="0" applyFont="1" applyFill="1" applyBorder="1" applyAlignment="1">
      <alignment horizontal="right"/>
    </xf>
    <xf numFmtId="3" fontId="41" fillId="10" borderId="3" xfId="0" applyNumberFormat="1" applyFont="1" applyFill="1" applyBorder="1" applyAlignment="1">
      <alignment horizontal="right" wrapText="1"/>
    </xf>
    <xf numFmtId="0" fontId="43" fillId="0" borderId="0" xfId="0" applyNumberFormat="1" applyFont="1"/>
    <xf numFmtId="0" fontId="44" fillId="0" borderId="0" xfId="0" applyNumberFormat="1" applyFont="1"/>
    <xf numFmtId="0" fontId="44" fillId="0" borderId="0" xfId="0" applyNumberFormat="1" applyFont="1" applyAlignment="1">
      <alignment horizontal="center"/>
    </xf>
    <xf numFmtId="0" fontId="43" fillId="0" borderId="3" xfId="0" applyNumberFormat="1" applyFont="1" applyBorder="1"/>
    <xf numFmtId="0" fontId="43" fillId="8" borderId="39" xfId="0" applyNumberFormat="1" applyFont="1" applyFill="1" applyBorder="1"/>
    <xf numFmtId="0" fontId="43" fillId="0" borderId="47" xfId="0" applyNumberFormat="1" applyFont="1" applyFill="1" applyBorder="1"/>
    <xf numFmtId="0" fontId="43" fillId="8" borderId="39" xfId="0" applyNumberFormat="1" applyFont="1" applyFill="1" applyBorder="1" applyAlignment="1">
      <alignment horizontal="center" vertical="center" wrapText="1"/>
    </xf>
    <xf numFmtId="0" fontId="43" fillId="8" borderId="39" xfId="0" applyNumberFormat="1" applyFont="1" applyFill="1" applyBorder="1" applyAlignment="1">
      <alignment wrapText="1"/>
    </xf>
    <xf numFmtId="0" fontId="44" fillId="0" borderId="47" xfId="0" applyFont="1" applyBorder="1"/>
    <xf numFmtId="0" fontId="44" fillId="0" borderId="14" xfId="0" applyNumberFormat="1" applyFont="1" applyBorder="1" applyAlignment="1">
      <alignment horizontal="left"/>
    </xf>
    <xf numFmtId="0" fontId="44" fillId="0" borderId="14" xfId="4" applyNumberFormat="1" applyFont="1" applyBorder="1"/>
    <xf numFmtId="0" fontId="44" fillId="0" borderId="14" xfId="0" applyNumberFormat="1" applyFont="1" applyBorder="1"/>
    <xf numFmtId="0" fontId="44" fillId="0" borderId="39" xfId="4" applyNumberFormat="1" applyFont="1" applyBorder="1"/>
    <xf numFmtId="0" fontId="44" fillId="0" borderId="47" xfId="0" applyNumberFormat="1" applyFont="1" applyBorder="1"/>
    <xf numFmtId="0" fontId="43" fillId="0" borderId="14" xfId="0" applyNumberFormat="1" applyFont="1" applyBorder="1" applyAlignment="1">
      <alignment horizontal="left"/>
    </xf>
    <xf numFmtId="0" fontId="43" fillId="0" borderId="14" xfId="4" applyNumberFormat="1" applyFont="1" applyBorder="1"/>
    <xf numFmtId="0" fontId="43" fillId="0" borderId="47" xfId="0" applyNumberFormat="1" applyFont="1" applyBorder="1"/>
    <xf numFmtId="0" fontId="44" fillId="0" borderId="39" xfId="0" applyNumberFormat="1" applyFont="1" applyBorder="1"/>
    <xf numFmtId="0" fontId="43" fillId="3" borderId="14" xfId="0" applyNumberFormat="1" applyFont="1" applyFill="1" applyBorder="1" applyAlignment="1">
      <alignment wrapText="1"/>
    </xf>
    <xf numFmtId="0" fontId="44" fillId="0" borderId="0" xfId="0" applyNumberFormat="1" applyFont="1" applyAlignment="1">
      <alignment horizontal="left"/>
    </xf>
    <xf numFmtId="0" fontId="43" fillId="7" borderId="0" xfId="0" applyNumberFormat="1" applyFont="1" applyFill="1" applyAlignment="1">
      <alignment horizontal="left"/>
    </xf>
    <xf numFmtId="0" fontId="44" fillId="7" borderId="0" xfId="0" applyNumberFormat="1" applyFont="1" applyFill="1"/>
    <xf numFmtId="0" fontId="43" fillId="7" borderId="30" xfId="0" applyNumberFormat="1" applyFont="1" applyFill="1" applyBorder="1" applyAlignment="1">
      <alignment horizontal="left" vertical="center" wrapText="1"/>
    </xf>
    <xf numFmtId="0" fontId="43" fillId="7" borderId="46" xfId="0" applyNumberFormat="1" applyFont="1" applyFill="1" applyBorder="1"/>
    <xf numFmtId="0" fontId="43" fillId="7" borderId="54" xfId="0" applyNumberFormat="1" applyFont="1" applyFill="1" applyBorder="1"/>
    <xf numFmtId="0" fontId="43" fillId="7" borderId="31" xfId="0" applyNumberFormat="1" applyFont="1" applyFill="1" applyBorder="1" applyAlignment="1">
      <alignment wrapText="1"/>
    </xf>
    <xf numFmtId="0" fontId="44" fillId="0" borderId="14" xfId="1" applyNumberFormat="1" applyFont="1" applyBorder="1"/>
    <xf numFmtId="0" fontId="45" fillId="0" borderId="14" xfId="1" applyNumberFormat="1" applyFont="1" applyBorder="1"/>
    <xf numFmtId="0" fontId="44" fillId="6" borderId="14" xfId="0" applyNumberFormat="1" applyFont="1" applyFill="1" applyBorder="1" applyAlignment="1">
      <alignment horizontal="left"/>
    </xf>
    <xf numFmtId="0" fontId="44" fillId="6" borderId="14" xfId="0" applyNumberFormat="1" applyFont="1" applyFill="1" applyBorder="1"/>
    <xf numFmtId="0" fontId="43" fillId="6" borderId="14" xfId="1" applyNumberFormat="1" applyFont="1" applyFill="1" applyBorder="1"/>
    <xf numFmtId="0" fontId="44" fillId="0" borderId="53" xfId="0" applyNumberFormat="1" applyFont="1" applyBorder="1" applyAlignment="1">
      <alignment horizontal="left"/>
    </xf>
    <xf numFmtId="0" fontId="44" fillId="0" borderId="45" xfId="0" applyNumberFormat="1" applyFont="1" applyBorder="1"/>
    <xf numFmtId="0" fontId="43" fillId="8" borderId="53" xfId="0" applyNumberFormat="1" applyFont="1" applyFill="1" applyBorder="1"/>
    <xf numFmtId="0" fontId="44" fillId="8" borderId="39" xfId="0" applyNumberFormat="1" applyFont="1" applyFill="1" applyBorder="1"/>
    <xf numFmtId="0" fontId="44" fillId="8" borderId="45" xfId="0" applyNumberFormat="1" applyFont="1" applyFill="1" applyBorder="1"/>
    <xf numFmtId="0" fontId="44" fillId="0" borderId="40" xfId="0" applyNumberFormat="1" applyFont="1" applyBorder="1"/>
    <xf numFmtId="0" fontId="44" fillId="0" borderId="13" xfId="0" applyNumberFormat="1" applyFont="1" applyBorder="1" applyAlignment="1">
      <alignment horizontal="left"/>
    </xf>
    <xf numFmtId="0" fontId="44" fillId="0" borderId="51" xfId="0" applyNumberFormat="1" applyFont="1" applyBorder="1"/>
    <xf numFmtId="0" fontId="44" fillId="0" borderId="16" xfId="0" applyNumberFormat="1" applyFont="1" applyBorder="1"/>
    <xf numFmtId="0" fontId="44" fillId="0" borderId="25" xfId="0" applyNumberFormat="1" applyFont="1" applyBorder="1"/>
    <xf numFmtId="0" fontId="43" fillId="3" borderId="17" xfId="0" applyNumberFormat="1" applyFont="1" applyFill="1" applyBorder="1" applyAlignment="1">
      <alignment wrapText="1"/>
    </xf>
    <xf numFmtId="0" fontId="44" fillId="3" borderId="35" xfId="0" applyNumberFormat="1" applyFont="1" applyFill="1" applyBorder="1"/>
    <xf numFmtId="0" fontId="44" fillId="3" borderId="18" xfId="0" applyNumberFormat="1" applyFont="1" applyFill="1" applyBorder="1"/>
    <xf numFmtId="0" fontId="44" fillId="3" borderId="23" xfId="0" applyNumberFormat="1" applyFont="1" applyFill="1" applyBorder="1"/>
    <xf numFmtId="0" fontId="43" fillId="0" borderId="40" xfId="0" applyNumberFormat="1" applyFont="1" applyBorder="1"/>
    <xf numFmtId="0" fontId="44" fillId="0" borderId="0" xfId="0" applyFont="1"/>
    <xf numFmtId="0" fontId="43" fillId="7" borderId="53" xfId="0" applyNumberFormat="1" applyFont="1" applyFill="1" applyBorder="1"/>
    <xf numFmtId="0" fontId="44" fillId="7" borderId="39" xfId="0" applyNumberFormat="1" applyFont="1" applyFill="1" applyBorder="1"/>
    <xf numFmtId="0" fontId="44" fillId="7" borderId="45" xfId="0" applyNumberFormat="1" applyFont="1" applyFill="1" applyBorder="1"/>
    <xf numFmtId="0" fontId="37" fillId="7" borderId="27" xfId="5" applyFont="1" applyFill="1" applyBorder="1" applyAlignment="1">
      <alignment horizontal="right"/>
    </xf>
    <xf numFmtId="0" fontId="0" fillId="0" borderId="0" xfId="0" applyAlignment="1">
      <alignment vertical="center"/>
    </xf>
    <xf numFmtId="0" fontId="29" fillId="7" borderId="36" xfId="5" applyFont="1" applyFill="1" applyBorder="1" applyAlignment="1"/>
    <xf numFmtId="0" fontId="29" fillId="7" borderId="27" xfId="5" applyFont="1" applyFill="1" applyBorder="1" applyAlignment="1"/>
    <xf numFmtId="0" fontId="1" fillId="7" borderId="27" xfId="5" applyFont="1" applyFill="1" applyBorder="1" applyAlignment="1"/>
    <xf numFmtId="0" fontId="17" fillId="0" borderId="47" xfId="5" applyFont="1" applyBorder="1" applyAlignment="1">
      <alignment horizontal="center" vertical="center" wrapText="1"/>
    </xf>
    <xf numFmtId="0" fontId="17" fillId="0" borderId="21" xfId="5" applyFont="1" applyBorder="1" applyAlignment="1">
      <alignment horizontal="center" vertical="center"/>
    </xf>
    <xf numFmtId="0" fontId="1" fillId="0" borderId="21" xfId="5" applyFont="1" applyBorder="1"/>
    <xf numFmtId="165" fontId="17" fillId="4" borderId="4" xfId="5" applyNumberFormat="1" applyFont="1" applyFill="1" applyBorder="1"/>
    <xf numFmtId="0" fontId="1" fillId="7" borderId="24" xfId="5" applyFont="1" applyFill="1" applyBorder="1"/>
    <xf numFmtId="3" fontId="2" fillId="0" borderId="61" xfId="1" applyNumberFormat="1" applyFont="1" applyBorder="1" applyAlignment="1">
      <alignment horizontal="right"/>
    </xf>
    <xf numFmtId="3" fontId="2" fillId="5" borderId="61" xfId="1" applyNumberFormat="1" applyFont="1" applyFill="1" applyBorder="1"/>
    <xf numFmtId="3" fontId="4" fillId="3" borderId="3" xfId="1" applyNumberFormat="1" applyFont="1" applyFill="1" applyBorder="1"/>
    <xf numFmtId="3" fontId="4" fillId="3" borderId="3" xfId="1" applyNumberFormat="1" applyFont="1" applyFill="1" applyBorder="1" applyAlignment="1">
      <alignment horizontal="right"/>
    </xf>
    <xf numFmtId="3" fontId="4" fillId="6" borderId="3" xfId="1" applyNumberFormat="1" applyFont="1" applyFill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2" fillId="6" borderId="61" xfId="1" applyNumberFormat="1" applyFont="1" applyFill="1" applyBorder="1"/>
    <xf numFmtId="3" fontId="4" fillId="2" borderId="0" xfId="1" applyNumberFormat="1" applyFont="1" applyFill="1"/>
    <xf numFmtId="3" fontId="2" fillId="2" borderId="0" xfId="1" applyNumberFormat="1" applyFont="1" applyFill="1"/>
    <xf numFmtId="3" fontId="8" fillId="0" borderId="0" xfId="1" applyNumberFormat="1" applyFont="1"/>
    <xf numFmtId="3" fontId="2" fillId="0" borderId="3" xfId="1" applyNumberFormat="1" applyFont="1" applyBorder="1"/>
    <xf numFmtId="3" fontId="2" fillId="0" borderId="3" xfId="1" applyNumberFormat="1" applyFont="1" applyBorder="1" applyAlignment="1">
      <alignment horizontal="right"/>
    </xf>
    <xf numFmtId="3" fontId="10" fillId="0" borderId="61" xfId="1" applyNumberFormat="1" applyFont="1" applyBorder="1"/>
    <xf numFmtId="3" fontId="9" fillId="0" borderId="0" xfId="1" applyNumberFormat="1" applyFont="1"/>
    <xf numFmtId="3" fontId="10" fillId="0" borderId="61" xfId="1" applyNumberFormat="1" applyFont="1" applyBorder="1" applyAlignment="1">
      <alignment horizontal="right"/>
    </xf>
    <xf numFmtId="3" fontId="9" fillId="0" borderId="0" xfId="1" applyNumberFormat="1" applyFont="1" applyAlignment="1">
      <alignment horizontal="left"/>
    </xf>
    <xf numFmtId="3" fontId="10" fillId="0" borderId="0" xfId="1" applyNumberFormat="1" applyFont="1"/>
    <xf numFmtId="3" fontId="10" fillId="0" borderId="0" xfId="1" applyNumberFormat="1" applyFont="1" applyAlignment="1">
      <alignment horizontal="left"/>
    </xf>
    <xf numFmtId="3" fontId="21" fillId="0" borderId="0" xfId="1" applyNumberFormat="1" applyFont="1"/>
    <xf numFmtId="3" fontId="21" fillId="6" borderId="61" xfId="1" applyNumberFormat="1" applyFont="1" applyFill="1" applyBorder="1" applyAlignment="1">
      <alignment horizontal="right"/>
    </xf>
    <xf numFmtId="3" fontId="21" fillId="3" borderId="3" xfId="1" applyNumberFormat="1" applyFont="1" applyFill="1" applyBorder="1" applyAlignment="1">
      <alignment horizontal="right"/>
    </xf>
    <xf numFmtId="3" fontId="19" fillId="2" borderId="0" xfId="1" applyNumberFormat="1" applyFont="1" applyFill="1"/>
    <xf numFmtId="3" fontId="9" fillId="2" borderId="0" xfId="1" applyNumberFormat="1" applyFont="1" applyFill="1"/>
    <xf numFmtId="3" fontId="9" fillId="2" borderId="0" xfId="1" applyNumberFormat="1" applyFont="1" applyFill="1" applyAlignment="1">
      <alignment wrapText="1"/>
    </xf>
    <xf numFmtId="3" fontId="9" fillId="0" borderId="0" xfId="1" applyNumberFormat="1" applyFont="1" applyAlignment="1">
      <alignment horizontal="right"/>
    </xf>
    <xf numFmtId="3" fontId="9" fillId="0" borderId="48" xfId="1" applyNumberFormat="1" applyFont="1" applyBorder="1" applyAlignment="1">
      <alignment horizontal="right"/>
    </xf>
    <xf numFmtId="3" fontId="9" fillId="0" borderId="48" xfId="1" applyNumberFormat="1" applyFont="1" applyBorder="1"/>
    <xf numFmtId="3" fontId="10" fillId="0" borderId="3" xfId="1" applyNumberFormat="1" applyFont="1" applyBorder="1"/>
    <xf numFmtId="3" fontId="4" fillId="3" borderId="3" xfId="1" applyNumberFormat="1" applyFont="1" applyFill="1" applyBorder="1" applyAlignment="1">
      <alignment horizontal="left"/>
    </xf>
    <xf numFmtId="3" fontId="10" fillId="9" borderId="3" xfId="1" applyNumberFormat="1" applyFont="1" applyFill="1" applyBorder="1"/>
    <xf numFmtId="3" fontId="10" fillId="9" borderId="61" xfId="1" applyNumberFormat="1" applyFont="1" applyFill="1" applyBorder="1" applyAlignment="1">
      <alignment horizontal="right"/>
    </xf>
    <xf numFmtId="3" fontId="9" fillId="0" borderId="27" xfId="1" applyNumberFormat="1" applyFont="1" applyBorder="1" applyAlignment="1">
      <alignment horizontal="right"/>
    </xf>
    <xf numFmtId="3" fontId="9" fillId="0" borderId="27" xfId="1" applyNumberFormat="1" applyFont="1" applyBorder="1"/>
    <xf numFmtId="3" fontId="10" fillId="0" borderId="4" xfId="1" applyNumberFormat="1" applyFont="1" applyBorder="1"/>
    <xf numFmtId="3" fontId="10" fillId="9" borderId="61" xfId="1" applyNumberFormat="1" applyFont="1" applyFill="1" applyBorder="1"/>
    <xf numFmtId="3" fontId="10" fillId="9" borderId="3" xfId="1" applyNumberFormat="1" applyFont="1" applyFill="1" applyBorder="1" applyAlignment="1">
      <alignment horizontal="right"/>
    </xf>
    <xf numFmtId="3" fontId="10" fillId="0" borderId="0" xfId="1" applyNumberFormat="1" applyFont="1" applyAlignment="1">
      <alignment horizontal="right"/>
    </xf>
    <xf numFmtId="3" fontId="10" fillId="0" borderId="5" xfId="1" applyNumberFormat="1" applyFont="1" applyBorder="1" applyAlignment="1">
      <alignment horizontal="right"/>
    </xf>
    <xf numFmtId="3" fontId="10" fillId="0" borderId="27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left"/>
    </xf>
    <xf numFmtId="3" fontId="10" fillId="0" borderId="27" xfId="1" applyNumberFormat="1" applyFont="1" applyBorder="1"/>
    <xf numFmtId="3" fontId="10" fillId="5" borderId="61" xfId="1" applyNumberFormat="1" applyFont="1" applyFill="1" applyBorder="1"/>
    <xf numFmtId="3" fontId="10" fillId="0" borderId="1" xfId="1" applyNumberFormat="1" applyFont="1" applyBorder="1"/>
    <xf numFmtId="3" fontId="10" fillId="0" borderId="40" xfId="1" applyNumberFormat="1" applyFont="1" applyBorder="1" applyAlignment="1">
      <alignment horizontal="right"/>
    </xf>
    <xf numFmtId="3" fontId="21" fillId="0" borderId="0" xfId="1" applyNumberFormat="1" applyFont="1" applyAlignment="1">
      <alignment horizontal="right"/>
    </xf>
    <xf numFmtId="3" fontId="19" fillId="2" borderId="0" xfId="1" applyNumberFormat="1" applyFont="1" applyFill="1" applyAlignment="1">
      <alignment horizontal="right"/>
    </xf>
    <xf numFmtId="3" fontId="19" fillId="5" borderId="0" xfId="1" applyNumberFormat="1" applyFont="1" applyFill="1" applyAlignment="1">
      <alignment horizontal="right"/>
    </xf>
    <xf numFmtId="3" fontId="19" fillId="5" borderId="0" xfId="1" applyNumberFormat="1" applyFont="1" applyFill="1"/>
    <xf numFmtId="3" fontId="9" fillId="5" borderId="0" xfId="1" applyNumberFormat="1" applyFont="1" applyFill="1" applyAlignment="1">
      <alignment horizontal="right"/>
    </xf>
    <xf numFmtId="3" fontId="19" fillId="5" borderId="0" xfId="1" applyNumberFormat="1" applyFont="1" applyFill="1" applyAlignment="1">
      <alignment horizontal="left"/>
    </xf>
    <xf numFmtId="3" fontId="9" fillId="5" borderId="0" xfId="1" applyNumberFormat="1" applyFont="1" applyFill="1"/>
    <xf numFmtId="3" fontId="10" fillId="0" borderId="3" xfId="1" applyNumberFormat="1" applyFont="1" applyBorder="1" applyAlignment="1">
      <alignment horizontal="right"/>
    </xf>
    <xf numFmtId="3" fontId="19" fillId="0" borderId="0" xfId="1" applyNumberFormat="1" applyFont="1"/>
    <xf numFmtId="3" fontId="4" fillId="6" borderId="0" xfId="1" applyNumberFormat="1" applyFont="1" applyFill="1"/>
    <xf numFmtId="3" fontId="10" fillId="9" borderId="3" xfId="1" applyNumberFormat="1" applyFont="1" applyFill="1" applyBorder="1" applyAlignment="1">
      <alignment horizontal="right" vertical="center"/>
    </xf>
    <xf numFmtId="3" fontId="19" fillId="2" borderId="0" xfId="1" applyNumberFormat="1" applyFont="1" applyFill="1" applyAlignment="1">
      <alignment horizontal="center"/>
    </xf>
    <xf numFmtId="3" fontId="9" fillId="2" borderId="0" xfId="1" applyNumberFormat="1" applyFont="1" applyFill="1" applyAlignment="1">
      <alignment horizontal="left"/>
    </xf>
    <xf numFmtId="3" fontId="2" fillId="0" borderId="11" xfId="1" applyNumberFormat="1" applyFont="1" applyBorder="1"/>
    <xf numFmtId="3" fontId="21" fillId="0" borderId="2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vertical="center"/>
    </xf>
    <xf numFmtId="3" fontId="21" fillId="0" borderId="3" xfId="1" applyNumberFormat="1" applyFont="1" applyBorder="1" applyAlignment="1">
      <alignment horizontal="right"/>
    </xf>
    <xf numFmtId="3" fontId="2" fillId="0" borderId="13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10" fillId="3" borderId="3" xfId="1" applyNumberFormat="1" applyFont="1" applyFill="1" applyBorder="1" applyAlignment="1">
      <alignment horizontal="right"/>
    </xf>
    <xf numFmtId="3" fontId="4" fillId="0" borderId="14" xfId="1" applyNumberFormat="1" applyFont="1" applyBorder="1" applyAlignment="1">
      <alignment vertical="top" wrapText="1"/>
    </xf>
    <xf numFmtId="3" fontId="4" fillId="0" borderId="0" xfId="1" applyNumberFormat="1" applyFont="1" applyAlignment="1">
      <alignment vertical="top" wrapText="1"/>
    </xf>
    <xf numFmtId="3" fontId="4" fillId="0" borderId="4" xfId="1" applyNumberFormat="1" applyFont="1" applyBorder="1" applyAlignment="1">
      <alignment vertical="top" wrapText="1"/>
    </xf>
    <xf numFmtId="3" fontId="4" fillId="0" borderId="3" xfId="1" applyNumberFormat="1" applyFont="1" applyFill="1" applyBorder="1"/>
    <xf numFmtId="3" fontId="4" fillId="0" borderId="3" xfId="1" applyNumberFormat="1" applyFont="1" applyFill="1" applyBorder="1" applyAlignment="1">
      <alignment horizontal="right"/>
    </xf>
    <xf numFmtId="3" fontId="4" fillId="0" borderId="0" xfId="1" applyNumberFormat="1" applyFont="1" applyBorder="1" applyAlignment="1">
      <alignment vertical="top" wrapText="1"/>
    </xf>
    <xf numFmtId="3" fontId="4" fillId="2" borderId="36" xfId="1" applyNumberFormat="1" applyFont="1" applyFill="1" applyBorder="1"/>
    <xf numFmtId="3" fontId="2" fillId="0" borderId="40" xfId="1" applyNumberFormat="1" applyFont="1" applyFill="1" applyBorder="1"/>
    <xf numFmtId="3" fontId="4" fillId="0" borderId="40" xfId="1" applyNumberFormat="1" applyFont="1" applyFill="1" applyBorder="1"/>
    <xf numFmtId="3" fontId="2" fillId="0" borderId="40" xfId="1" applyNumberFormat="1" applyFont="1" applyBorder="1"/>
    <xf numFmtId="0" fontId="19" fillId="0" borderId="0" xfId="7" applyNumberFormat="1" applyFont="1"/>
    <xf numFmtId="0" fontId="9" fillId="0" borderId="0" xfId="7" applyNumberFormat="1" applyFont="1"/>
    <xf numFmtId="0" fontId="19" fillId="0" borderId="0" xfId="7" applyNumberFormat="1" applyFont="1" applyFill="1" applyBorder="1"/>
    <xf numFmtId="0" fontId="9" fillId="0" borderId="0" xfId="7" applyNumberFormat="1" applyFont="1" applyFill="1" applyBorder="1"/>
    <xf numFmtId="0" fontId="0" fillId="0" borderId="0" xfId="7" applyNumberFormat="1" applyFont="1"/>
    <xf numFmtId="0" fontId="1" fillId="0" borderId="0" xfId="7" applyNumberFormat="1" applyFont="1"/>
    <xf numFmtId="0" fontId="1" fillId="0" borderId="0" xfId="7" applyNumberFormat="1" applyFont="1" applyFill="1"/>
    <xf numFmtId="0" fontId="4" fillId="0" borderId="0" xfId="7" applyNumberFormat="1" applyFont="1" applyFill="1" applyBorder="1" applyAlignment="1">
      <alignment horizontal="right"/>
    </xf>
    <xf numFmtId="3" fontId="4" fillId="3" borderId="3" xfId="7" applyNumberFormat="1" applyFont="1" applyFill="1" applyBorder="1" applyAlignment="1">
      <alignment horizontal="right"/>
    </xf>
    <xf numFmtId="3" fontId="2" fillId="0" borderId="40" xfId="7" applyNumberFormat="1" applyFont="1" applyBorder="1"/>
    <xf numFmtId="3" fontId="4" fillId="0" borderId="0" xfId="7" applyNumberFormat="1" applyFont="1"/>
    <xf numFmtId="3" fontId="4" fillId="0" borderId="40" xfId="7" applyNumberFormat="1" applyFont="1" applyFill="1" applyBorder="1"/>
    <xf numFmtId="3" fontId="4" fillId="3" borderId="3" xfId="7" applyNumberFormat="1" applyFont="1" applyFill="1" applyBorder="1"/>
    <xf numFmtId="3" fontId="2" fillId="0" borderId="0" xfId="7" applyNumberFormat="1" applyFont="1" applyAlignment="1">
      <alignment horizontal="left"/>
    </xf>
    <xf numFmtId="3" fontId="2" fillId="0" borderId="0" xfId="7" applyNumberFormat="1" applyFont="1"/>
    <xf numFmtId="3" fontId="2" fillId="0" borderId="40" xfId="7" applyNumberFormat="1" applyFont="1" applyFill="1" applyBorder="1"/>
    <xf numFmtId="3" fontId="4" fillId="0" borderId="3" xfId="7" applyNumberFormat="1" applyFont="1" applyFill="1" applyBorder="1" applyAlignment="1">
      <alignment horizontal="right"/>
    </xf>
    <xf numFmtId="3" fontId="4" fillId="0" borderId="3" xfId="7" applyNumberFormat="1" applyFont="1" applyFill="1" applyBorder="1"/>
    <xf numFmtId="3" fontId="4" fillId="2" borderId="36" xfId="7" applyNumberFormat="1" applyFont="1" applyFill="1" applyBorder="1"/>
    <xf numFmtId="0" fontId="2" fillId="0" borderId="0" xfId="7" applyNumberFormat="1" applyFont="1" applyFill="1" applyBorder="1"/>
    <xf numFmtId="3" fontId="4" fillId="6" borderId="3" xfId="7" applyNumberFormat="1" applyFont="1" applyFill="1" applyBorder="1" applyAlignment="1">
      <alignment horizontal="right"/>
    </xf>
    <xf numFmtId="3" fontId="4" fillId="0" borderId="0" xfId="7" applyNumberFormat="1" applyFont="1" applyBorder="1" applyAlignment="1">
      <alignment vertical="top" wrapText="1"/>
    </xf>
    <xf numFmtId="3" fontId="4" fillId="0" borderId="0" xfId="7" applyNumberFormat="1" applyFont="1" applyAlignment="1">
      <alignment vertical="top" wrapText="1"/>
    </xf>
    <xf numFmtId="3" fontId="2" fillId="5" borderId="61" xfId="7" applyNumberFormat="1" applyFont="1" applyFill="1" applyBorder="1"/>
    <xf numFmtId="3" fontId="4" fillId="0" borderId="4" xfId="7" applyNumberFormat="1" applyFont="1" applyBorder="1" applyAlignment="1">
      <alignment vertical="top" wrapText="1"/>
    </xf>
    <xf numFmtId="3" fontId="4" fillId="0" borderId="14" xfId="7" applyNumberFormat="1" applyFont="1" applyBorder="1" applyAlignment="1">
      <alignment vertical="top" wrapText="1"/>
    </xf>
    <xf numFmtId="0" fontId="4" fillId="0" borderId="0" xfId="7" applyNumberFormat="1" applyFont="1" applyFill="1" applyBorder="1"/>
    <xf numFmtId="3" fontId="10" fillId="3" borderId="3" xfId="7" applyNumberFormat="1" applyFont="1" applyFill="1" applyBorder="1" applyAlignment="1">
      <alignment horizontal="right"/>
    </xf>
    <xf numFmtId="3" fontId="10" fillId="0" borderId="0" xfId="7" applyNumberFormat="1" applyFont="1" applyAlignment="1">
      <alignment horizontal="left"/>
    </xf>
    <xf numFmtId="3" fontId="21" fillId="3" borderId="3" xfId="7" applyNumberFormat="1" applyFont="1" applyFill="1" applyBorder="1" applyAlignment="1">
      <alignment horizontal="right"/>
    </xf>
    <xf numFmtId="3" fontId="21" fillId="0" borderId="0" xfId="7" applyNumberFormat="1" applyFont="1"/>
    <xf numFmtId="0" fontId="2" fillId="0" borderId="0" xfId="7" applyNumberFormat="1" applyFont="1" applyFill="1" applyBorder="1" applyAlignment="1">
      <alignment horizontal="right"/>
    </xf>
    <xf numFmtId="3" fontId="10" fillId="0" borderId="61" xfId="7" applyNumberFormat="1" applyFont="1" applyBorder="1" applyAlignment="1">
      <alignment horizontal="right"/>
    </xf>
    <xf numFmtId="3" fontId="21" fillId="0" borderId="2" xfId="7" applyNumberFormat="1" applyFont="1" applyBorder="1" applyAlignment="1">
      <alignment horizontal="right"/>
    </xf>
    <xf numFmtId="3" fontId="2" fillId="0" borderId="15" xfId="7" applyNumberFormat="1" applyFont="1" applyBorder="1" applyAlignment="1">
      <alignment vertical="center"/>
    </xf>
    <xf numFmtId="3" fontId="2" fillId="0" borderId="13" xfId="7" applyNumberFormat="1" applyFont="1" applyBorder="1" applyAlignment="1">
      <alignment vertical="center"/>
    </xf>
    <xf numFmtId="3" fontId="10" fillId="5" borderId="61" xfId="7" applyNumberFormat="1" applyFont="1" applyFill="1" applyBorder="1"/>
    <xf numFmtId="3" fontId="21" fillId="0" borderId="3" xfId="7" applyNumberFormat="1" applyFont="1" applyBorder="1" applyAlignment="1">
      <alignment horizontal="right"/>
    </xf>
    <xf numFmtId="3" fontId="2" fillId="0" borderId="11" xfId="7" applyNumberFormat="1" applyFont="1" applyBorder="1" applyAlignment="1">
      <alignment vertical="center"/>
    </xf>
    <xf numFmtId="3" fontId="10" fillId="0" borderId="3" xfId="7" applyNumberFormat="1" applyFont="1" applyBorder="1" applyAlignment="1">
      <alignment horizontal="right"/>
    </xf>
    <xf numFmtId="3" fontId="2" fillId="0" borderId="11" xfId="7" applyNumberFormat="1" applyFont="1" applyBorder="1"/>
    <xf numFmtId="3" fontId="19" fillId="2" borderId="0" xfId="7" applyNumberFormat="1" applyFont="1" applyFill="1" applyAlignment="1">
      <alignment horizontal="right"/>
    </xf>
    <xf numFmtId="3" fontId="9" fillId="2" borderId="0" xfId="7" applyNumberFormat="1" applyFont="1" applyFill="1" applyAlignment="1">
      <alignment horizontal="left"/>
    </xf>
    <xf numFmtId="3" fontId="19" fillId="2" borderId="0" xfId="7" applyNumberFormat="1" applyFont="1" applyFill="1"/>
    <xf numFmtId="3" fontId="19" fillId="2" borderId="0" xfId="7" applyNumberFormat="1" applyFont="1" applyFill="1" applyAlignment="1">
      <alignment horizontal="center"/>
    </xf>
    <xf numFmtId="3" fontId="4" fillId="2" borderId="0" xfId="7" applyNumberFormat="1" applyFont="1" applyFill="1"/>
    <xf numFmtId="3" fontId="19" fillId="0" borderId="0" xfId="7" applyNumberFormat="1" applyFont="1"/>
    <xf numFmtId="3" fontId="10" fillId="9" borderId="3" xfId="7" applyNumberFormat="1" applyFont="1" applyFill="1" applyBorder="1" applyAlignment="1">
      <alignment horizontal="right" vertical="center"/>
    </xf>
    <xf numFmtId="3" fontId="10" fillId="9" borderId="61" xfId="7" applyNumberFormat="1" applyFont="1" applyFill="1" applyBorder="1" applyAlignment="1">
      <alignment horizontal="right"/>
    </xf>
    <xf numFmtId="3" fontId="10" fillId="9" borderId="3" xfId="7" applyNumberFormat="1" applyFont="1" applyFill="1" applyBorder="1" applyAlignment="1">
      <alignment horizontal="right"/>
    </xf>
    <xf numFmtId="3" fontId="4" fillId="6" borderId="0" xfId="7" applyNumberFormat="1" applyFont="1" applyFill="1"/>
    <xf numFmtId="3" fontId="4" fillId="3" borderId="3" xfId="7" applyNumberFormat="1" applyFont="1" applyFill="1" applyBorder="1" applyAlignment="1">
      <alignment horizontal="left"/>
    </xf>
    <xf numFmtId="3" fontId="9" fillId="5" borderId="0" xfId="7" applyNumberFormat="1" applyFont="1" applyFill="1"/>
    <xf numFmtId="3" fontId="19" fillId="5" borderId="0" xfId="7" applyNumberFormat="1" applyFont="1" applyFill="1" applyAlignment="1">
      <alignment horizontal="left"/>
    </xf>
    <xf numFmtId="3" fontId="9" fillId="5" borderId="0" xfId="7" applyNumberFormat="1" applyFont="1" applyFill="1" applyAlignment="1">
      <alignment horizontal="right"/>
    </xf>
    <xf numFmtId="3" fontId="19" fillId="5" borderId="0" xfId="7" applyNumberFormat="1" applyFont="1" applyFill="1"/>
    <xf numFmtId="3" fontId="19" fillId="5" borderId="0" xfId="7" applyNumberFormat="1" applyFont="1" applyFill="1" applyAlignment="1">
      <alignment horizontal="right"/>
    </xf>
    <xf numFmtId="3" fontId="21" fillId="0" borderId="0" xfId="7" applyNumberFormat="1" applyFont="1" applyAlignment="1">
      <alignment horizontal="right"/>
    </xf>
    <xf numFmtId="3" fontId="10" fillId="9" borderId="3" xfId="7" applyNumberFormat="1" applyFont="1" applyFill="1" applyBorder="1"/>
    <xf numFmtId="3" fontId="10" fillId="0" borderId="40" xfId="7" applyNumberFormat="1" applyFont="1" applyBorder="1" applyAlignment="1">
      <alignment horizontal="right"/>
    </xf>
    <xf numFmtId="3" fontId="10" fillId="0" borderId="0" xfId="7" applyNumberFormat="1" applyFont="1"/>
    <xf numFmtId="3" fontId="10" fillId="0" borderId="1" xfId="7" applyNumberFormat="1" applyFont="1" applyBorder="1"/>
    <xf numFmtId="3" fontId="10" fillId="0" borderId="3" xfId="7" applyNumberFormat="1" applyFont="1" applyBorder="1"/>
    <xf numFmtId="3" fontId="10" fillId="0" borderId="0" xfId="7" applyNumberFormat="1" applyFont="1" applyAlignment="1">
      <alignment horizontal="right"/>
    </xf>
    <xf numFmtId="3" fontId="10" fillId="0" borderId="61" xfId="7" applyNumberFormat="1" applyFont="1" applyBorder="1"/>
    <xf numFmtId="3" fontId="10" fillId="0" borderId="27" xfId="7" applyNumberFormat="1" applyFont="1" applyBorder="1"/>
    <xf numFmtId="3" fontId="10" fillId="0" borderId="27" xfId="7" applyNumberFormat="1" applyFont="1" applyBorder="1" applyAlignment="1">
      <alignment horizontal="right"/>
    </xf>
    <xf numFmtId="3" fontId="4" fillId="0" borderId="0" xfId="7" applyNumberFormat="1" applyFont="1" applyAlignment="1">
      <alignment horizontal="left"/>
    </xf>
    <xf numFmtId="3" fontId="10" fillId="9" borderId="61" xfId="7" applyNumberFormat="1" applyFont="1" applyFill="1" applyBorder="1"/>
    <xf numFmtId="3" fontId="10" fillId="0" borderId="5" xfId="7" applyNumberFormat="1" applyFont="1" applyBorder="1" applyAlignment="1">
      <alignment horizontal="right"/>
    </xf>
    <xf numFmtId="3" fontId="9" fillId="2" borderId="0" xfId="7" applyNumberFormat="1" applyFont="1" applyFill="1"/>
    <xf numFmtId="3" fontId="2" fillId="2" borderId="0" xfId="7" applyNumberFormat="1" applyFont="1" applyFill="1"/>
    <xf numFmtId="3" fontId="9" fillId="0" borderId="0" xfId="7" applyNumberFormat="1" applyFont="1"/>
    <xf numFmtId="3" fontId="9" fillId="0" borderId="0" xfId="7" applyNumberFormat="1" applyFont="1" applyAlignment="1">
      <alignment horizontal="right"/>
    </xf>
    <xf numFmtId="3" fontId="10" fillId="0" borderId="4" xfId="7" applyNumberFormat="1" applyFont="1" applyBorder="1"/>
    <xf numFmtId="3" fontId="9" fillId="0" borderId="27" xfId="7" applyNumberFormat="1" applyFont="1" applyBorder="1"/>
    <xf numFmtId="3" fontId="9" fillId="0" borderId="27" xfId="7" applyNumberFormat="1" applyFont="1" applyBorder="1" applyAlignment="1">
      <alignment horizontal="right"/>
    </xf>
    <xf numFmtId="3" fontId="2" fillId="0" borderId="3" xfId="7" applyNumberFormat="1" applyFont="1" applyBorder="1"/>
    <xf numFmtId="3" fontId="9" fillId="0" borderId="48" xfId="7" applyNumberFormat="1" applyFont="1" applyBorder="1"/>
    <xf numFmtId="3" fontId="9" fillId="0" borderId="48" xfId="7" applyNumberFormat="1" applyFont="1" applyBorder="1" applyAlignment="1">
      <alignment horizontal="right"/>
    </xf>
    <xf numFmtId="3" fontId="9" fillId="2" borderId="0" xfId="7" applyNumberFormat="1" applyFont="1" applyFill="1" applyAlignment="1">
      <alignment wrapText="1"/>
    </xf>
    <xf numFmtId="3" fontId="21" fillId="6" borderId="61" xfId="7" applyNumberFormat="1" applyFont="1" applyFill="1" applyBorder="1" applyAlignment="1">
      <alignment horizontal="right"/>
    </xf>
    <xf numFmtId="3" fontId="8" fillId="0" borderId="0" xfId="7" applyNumberFormat="1" applyFont="1"/>
    <xf numFmtId="3" fontId="9" fillId="0" borderId="0" xfId="7" applyNumberFormat="1" applyFont="1" applyAlignment="1">
      <alignment horizontal="left"/>
    </xf>
    <xf numFmtId="3" fontId="2" fillId="0" borderId="3" xfId="7" applyNumberFormat="1" applyFont="1" applyBorder="1" applyAlignment="1">
      <alignment horizontal="right"/>
    </xf>
    <xf numFmtId="3" fontId="2" fillId="6" borderId="61" xfId="7" applyNumberFormat="1" applyFont="1" applyFill="1" applyBorder="1"/>
    <xf numFmtId="3" fontId="4" fillId="0" borderId="0" xfId="7" applyNumberFormat="1" applyFont="1" applyAlignment="1">
      <alignment horizontal="right"/>
    </xf>
    <xf numFmtId="3" fontId="2" fillId="0" borderId="61" xfId="7" applyNumberFormat="1" applyFont="1" applyBorder="1" applyAlignment="1">
      <alignment horizontal="right"/>
    </xf>
    <xf numFmtId="0" fontId="16" fillId="0" borderId="0" xfId="7" applyNumberFormat="1" applyFont="1" applyFill="1" applyBorder="1"/>
    <xf numFmtId="0" fontId="4" fillId="11" borderId="0" xfId="0" applyNumberFormat="1" applyFont="1" applyFill="1"/>
    <xf numFmtId="0" fontId="2" fillId="6" borderId="14" xfId="0" applyNumberFormat="1" applyFont="1" applyFill="1" applyBorder="1"/>
    <xf numFmtId="4" fontId="2" fillId="0" borderId="14" xfId="0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0" fontId="43" fillId="11" borderId="14" xfId="0" applyNumberFormat="1" applyFont="1" applyFill="1" applyBorder="1"/>
    <xf numFmtId="0" fontId="2" fillId="11" borderId="14" xfId="0" applyNumberFormat="1" applyFont="1" applyFill="1" applyBorder="1"/>
    <xf numFmtId="0" fontId="43" fillId="6" borderId="14" xfId="0" applyNumberFormat="1" applyFont="1" applyFill="1" applyBorder="1"/>
    <xf numFmtId="0" fontId="43" fillId="0" borderId="14" xfId="0" applyNumberFormat="1" applyFont="1" applyBorder="1"/>
    <xf numFmtId="2" fontId="2" fillId="0" borderId="14" xfId="0" applyNumberFormat="1" applyFont="1" applyBorder="1" applyAlignment="1">
      <alignment horizontal="right"/>
    </xf>
    <xf numFmtId="0" fontId="43" fillId="0" borderId="58" xfId="0" applyNumberFormat="1" applyFont="1" applyFill="1" applyBorder="1"/>
    <xf numFmtId="2" fontId="2" fillId="0" borderId="51" xfId="0" applyNumberFormat="1" applyFont="1" applyFill="1" applyBorder="1" applyAlignment="1">
      <alignment horizontal="right"/>
    </xf>
    <xf numFmtId="3" fontId="4" fillId="0" borderId="0" xfId="7" applyNumberFormat="1" applyFont="1" applyFill="1" applyBorder="1"/>
    <xf numFmtId="3" fontId="4" fillId="0" borderId="0" xfId="7" applyNumberFormat="1" applyFont="1" applyFill="1"/>
    <xf numFmtId="3" fontId="4" fillId="0" borderId="5" xfId="7" applyNumberFormat="1" applyFont="1" applyFill="1" applyBorder="1" applyAlignment="1">
      <alignment horizontal="right"/>
    </xf>
    <xf numFmtId="3" fontId="4" fillId="0" borderId="0" xfId="7" applyNumberFormat="1" applyFont="1" applyFill="1" applyBorder="1" applyAlignment="1">
      <alignment horizontal="right"/>
    </xf>
    <xf numFmtId="3" fontId="2" fillId="0" borderId="0" xfId="7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16" fillId="0" borderId="0" xfId="0" applyNumberFormat="1" applyFont="1" applyFill="1" applyAlignment="1">
      <alignment wrapText="1"/>
    </xf>
    <xf numFmtId="0" fontId="22" fillId="3" borderId="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right"/>
    </xf>
    <xf numFmtId="3" fontId="2" fillId="0" borderId="0" xfId="1" applyNumberFormat="1" applyFont="1" applyAlignment="1">
      <alignment horizontal="left"/>
    </xf>
    <xf numFmtId="3" fontId="2" fillId="0" borderId="0" xfId="1" applyNumberFormat="1" applyFont="1"/>
    <xf numFmtId="3" fontId="4" fillId="0" borderId="0" xfId="1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4" fillId="2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1" fillId="0" borderId="0" xfId="0" applyNumberFormat="1" applyFont="1"/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2" borderId="0" xfId="0" applyNumberFormat="1" applyFont="1" applyFill="1"/>
    <xf numFmtId="3" fontId="6" fillId="2" borderId="0" xfId="0" applyNumberFormat="1" applyFont="1" applyFill="1"/>
    <xf numFmtId="3" fontId="7" fillId="2" borderId="0" xfId="0" applyNumberFormat="1" applyFont="1" applyFill="1"/>
    <xf numFmtId="3" fontId="2" fillId="2" borderId="27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16" fillId="0" borderId="0" xfId="0" applyNumberFormat="1" applyFont="1"/>
    <xf numFmtId="3" fontId="8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2" fillId="5" borderId="0" xfId="0" applyNumberFormat="1" applyFont="1" applyFill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43" fillId="0" borderId="0" xfId="0" applyNumberFormat="1" applyFont="1"/>
    <xf numFmtId="3" fontId="44" fillId="0" borderId="36" xfId="0" applyNumberFormat="1" applyFont="1" applyBorder="1"/>
    <xf numFmtId="3" fontId="2" fillId="0" borderId="27" xfId="0" applyNumberFormat="1" applyFont="1" applyBorder="1"/>
    <xf numFmtId="3" fontId="2" fillId="0" borderId="24" xfId="0" applyNumberFormat="1" applyFont="1" applyBorder="1"/>
    <xf numFmtId="3" fontId="2" fillId="0" borderId="3" xfId="0" applyNumberFormat="1" applyFont="1" applyBorder="1"/>
    <xf numFmtId="3" fontId="5" fillId="0" borderId="0" xfId="0" applyNumberFormat="1" applyFont="1" applyAlignment="1">
      <alignment horizontal="center"/>
    </xf>
    <xf numFmtId="3" fontId="4" fillId="2" borderId="5" xfId="0" applyNumberFormat="1" applyFont="1" applyFill="1" applyBorder="1"/>
    <xf numFmtId="3" fontId="4" fillId="2" borderId="6" xfId="0" applyNumberFormat="1" applyFont="1" applyFill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center" wrapText="1"/>
    </xf>
    <xf numFmtId="3" fontId="2" fillId="0" borderId="0" xfId="2" applyNumberFormat="1" applyFont="1"/>
    <xf numFmtId="3" fontId="2" fillId="3" borderId="45" xfId="0" applyNumberFormat="1" applyFont="1" applyFill="1" applyBorder="1"/>
    <xf numFmtId="3" fontId="2" fillId="3" borderId="13" xfId="0" applyNumberFormat="1" applyFont="1" applyFill="1" applyBorder="1"/>
    <xf numFmtId="3" fontId="2" fillId="3" borderId="12" xfId="0" applyNumberFormat="1" applyFont="1" applyFill="1" applyBorder="1" applyAlignment="1">
      <alignment horizontal="right"/>
    </xf>
    <xf numFmtId="3" fontId="2" fillId="3" borderId="63" xfId="0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4" fillId="0" borderId="64" xfId="0" applyNumberFormat="1" applyFont="1" applyBorder="1" applyAlignment="1">
      <alignment horizontal="left"/>
    </xf>
    <xf numFmtId="3" fontId="2" fillId="0" borderId="59" xfId="0" applyNumberFormat="1" applyFont="1" applyBorder="1" applyAlignment="1">
      <alignment horizontal="center"/>
    </xf>
    <xf numFmtId="3" fontId="2" fillId="0" borderId="13" xfId="0" applyNumberFormat="1" applyFont="1" applyBorder="1"/>
    <xf numFmtId="3" fontId="2" fillId="0" borderId="25" xfId="0" applyNumberFormat="1" applyFont="1" applyBorder="1"/>
    <xf numFmtId="3" fontId="2" fillId="0" borderId="14" xfId="0" applyNumberFormat="1" applyFont="1" applyBorder="1"/>
    <xf numFmtId="3" fontId="2" fillId="0" borderId="49" xfId="0" applyNumberFormat="1" applyFont="1" applyBorder="1" applyAlignment="1">
      <alignment horizontal="left"/>
    </xf>
    <xf numFmtId="3" fontId="2" fillId="0" borderId="58" xfId="0" applyNumberFormat="1" applyFont="1" applyBorder="1"/>
    <xf numFmtId="3" fontId="2" fillId="0" borderId="58" xfId="0" applyNumberFormat="1" applyFont="1" applyBorder="1" applyAlignment="1">
      <alignment horizontal="right"/>
    </xf>
    <xf numFmtId="3" fontId="2" fillId="0" borderId="59" xfId="0" applyNumberFormat="1" applyFont="1" applyBorder="1"/>
    <xf numFmtId="3" fontId="2" fillId="0" borderId="4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15" xfId="0" applyNumberFormat="1" applyFont="1" applyBorder="1"/>
    <xf numFmtId="3" fontId="2" fillId="0" borderId="16" xfId="0" applyNumberFormat="1" applyFont="1" applyBorder="1" applyAlignment="1">
      <alignment horizontal="right"/>
    </xf>
    <xf numFmtId="3" fontId="2" fillId="0" borderId="26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2" fillId="3" borderId="20" xfId="0" applyNumberFormat="1" applyFont="1" applyFill="1" applyBorder="1"/>
    <xf numFmtId="3" fontId="4" fillId="6" borderId="18" xfId="0" applyNumberFormat="1" applyFont="1" applyFill="1" applyBorder="1" applyAlignment="1">
      <alignment horizontal="right"/>
    </xf>
    <xf numFmtId="3" fontId="2" fillId="3" borderId="41" xfId="0" applyNumberFormat="1" applyFont="1" applyFill="1" applyBorder="1" applyAlignment="1">
      <alignment horizontal="right"/>
    </xf>
    <xf numFmtId="3" fontId="2" fillId="0" borderId="17" xfId="0" applyNumberFormat="1" applyFont="1" applyBorder="1"/>
    <xf numFmtId="3" fontId="2" fillId="5" borderId="22" xfId="0" applyNumberFormat="1" applyFont="1" applyFill="1" applyBorder="1" applyAlignment="1">
      <alignment horizontal="right"/>
    </xf>
    <xf numFmtId="3" fontId="2" fillId="0" borderId="58" xfId="0" applyNumberFormat="1" applyFont="1" applyFill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3" fontId="2" fillId="0" borderId="19" xfId="0" applyNumberFormat="1" applyFont="1" applyFill="1" applyBorder="1"/>
    <xf numFmtId="3" fontId="2" fillId="0" borderId="0" xfId="0" applyNumberFormat="1" applyFont="1" applyFill="1"/>
    <xf numFmtId="3" fontId="1" fillId="0" borderId="0" xfId="1" applyNumberFormat="1" applyFont="1" applyFill="1"/>
    <xf numFmtId="3" fontId="1" fillId="0" borderId="0" xfId="0" applyNumberFormat="1" applyFont="1" applyFill="1"/>
    <xf numFmtId="3" fontId="4" fillId="0" borderId="4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1" fillId="0" borderId="0" xfId="1" applyNumberFormat="1" applyFont="1"/>
    <xf numFmtId="3" fontId="2" fillId="0" borderId="64" xfId="0" applyNumberFormat="1" applyFont="1" applyBorder="1"/>
    <xf numFmtId="3" fontId="2" fillId="0" borderId="40" xfId="0" applyNumberFormat="1" applyFont="1" applyBorder="1"/>
    <xf numFmtId="3" fontId="2" fillId="0" borderId="0" xfId="0" applyNumberFormat="1" applyFont="1" applyAlignment="1">
      <alignment horizontal="center"/>
    </xf>
    <xf numFmtId="3" fontId="11" fillId="0" borderId="13" xfId="0" applyNumberFormat="1" applyFont="1" applyBorder="1" applyAlignment="1">
      <alignment horizontal="right" vertical="top" wrapText="1"/>
    </xf>
    <xf numFmtId="3" fontId="2" fillId="5" borderId="14" xfId="0" applyNumberFormat="1" applyFont="1" applyFill="1" applyBorder="1"/>
    <xf numFmtId="3" fontId="2" fillId="5" borderId="25" xfId="0" applyNumberFormat="1" applyFont="1" applyFill="1" applyBorder="1"/>
    <xf numFmtId="3" fontId="0" fillId="0" borderId="0" xfId="0" applyNumberFormat="1"/>
    <xf numFmtId="3" fontId="12" fillId="5" borderId="14" xfId="0" applyNumberFormat="1" applyFont="1" applyFill="1" applyBorder="1" applyAlignment="1">
      <alignment horizontal="right" vertical="top" wrapText="1"/>
    </xf>
    <xf numFmtId="3" fontId="2" fillId="0" borderId="42" xfId="0" applyNumberFormat="1" applyFont="1" applyBorder="1" applyAlignment="1">
      <alignment vertical="top" wrapText="1"/>
    </xf>
    <xf numFmtId="3" fontId="2" fillId="0" borderId="43" xfId="0" applyNumberFormat="1" applyFont="1" applyBorder="1" applyAlignment="1">
      <alignment horizontal="right" vertical="top" wrapText="1"/>
    </xf>
    <xf numFmtId="3" fontId="2" fillId="0" borderId="60" xfId="0" applyNumberFormat="1" applyFont="1" applyBorder="1"/>
    <xf numFmtId="3" fontId="2" fillId="5" borderId="36" xfId="0" applyNumberFormat="1" applyFont="1" applyFill="1" applyBorder="1" applyAlignment="1">
      <alignment vertical="top" wrapText="1"/>
    </xf>
    <xf numFmtId="3" fontId="4" fillId="3" borderId="24" xfId="0" applyNumberFormat="1" applyFont="1" applyFill="1" applyBorder="1"/>
    <xf numFmtId="3" fontId="4" fillId="3" borderId="18" xfId="0" applyNumberFormat="1" applyFont="1" applyFill="1" applyBorder="1"/>
    <xf numFmtId="3" fontId="4" fillId="6" borderId="22" xfId="0" applyNumberFormat="1" applyFont="1" applyFill="1" applyBorder="1"/>
    <xf numFmtId="3" fontId="9" fillId="0" borderId="0" xfId="0" applyNumberFormat="1" applyFont="1"/>
    <xf numFmtId="3" fontId="9" fillId="0" borderId="0" xfId="1" applyNumberFormat="1" applyFont="1" applyFill="1" applyBorder="1"/>
    <xf numFmtId="3" fontId="9" fillId="0" borderId="0" xfId="0" applyNumberFormat="1" applyFont="1" applyAlignment="1">
      <alignment horizontal="left"/>
    </xf>
    <xf numFmtId="3" fontId="19" fillId="0" borderId="0" xfId="1" applyNumberFormat="1" applyFont="1" applyFill="1" applyBorder="1"/>
    <xf numFmtId="3" fontId="9" fillId="0" borderId="0" xfId="0" applyNumberFormat="1" applyFont="1" applyFill="1" applyBorder="1"/>
    <xf numFmtId="10" fontId="2" fillId="0" borderId="3" xfId="0" applyNumberFormat="1" applyFont="1" applyBorder="1"/>
    <xf numFmtId="3" fontId="4" fillId="12" borderId="0" xfId="0" applyNumberFormat="1" applyFont="1" applyFill="1"/>
    <xf numFmtId="3" fontId="2" fillId="12" borderId="0" xfId="0" applyNumberFormat="1" applyFont="1" applyFill="1"/>
    <xf numFmtId="49" fontId="5" fillId="0" borderId="0" xfId="0" applyNumberFormat="1" applyFont="1"/>
    <xf numFmtId="3" fontId="44" fillId="0" borderId="14" xfId="0" applyNumberFormat="1" applyFont="1" applyBorder="1"/>
    <xf numFmtId="3" fontId="44" fillId="0" borderId="39" xfId="4" applyNumberFormat="1" applyFont="1" applyBorder="1"/>
    <xf numFmtId="3" fontId="44" fillId="0" borderId="14" xfId="0" applyNumberFormat="1" applyFont="1" applyBorder="1" applyAlignment="1">
      <alignment horizontal="right"/>
    </xf>
    <xf numFmtId="3" fontId="44" fillId="0" borderId="39" xfId="0" applyNumberFormat="1" applyFont="1" applyBorder="1"/>
    <xf numFmtId="3" fontId="44" fillId="3" borderId="14" xfId="0" applyNumberFormat="1" applyFont="1" applyFill="1" applyBorder="1"/>
    <xf numFmtId="3" fontId="43" fillId="3" borderId="39" xfId="0" applyNumberFormat="1" applyFont="1" applyFill="1" applyBorder="1"/>
    <xf numFmtId="3" fontId="23" fillId="0" borderId="0" xfId="0" applyNumberFormat="1" applyFont="1"/>
    <xf numFmtId="3" fontId="22" fillId="8" borderId="3" xfId="0" applyNumberFormat="1" applyFont="1" applyFill="1" applyBorder="1"/>
    <xf numFmtId="3" fontId="22" fillId="8" borderId="0" xfId="0" applyNumberFormat="1" applyFont="1" applyFill="1"/>
    <xf numFmtId="3" fontId="16" fillId="8" borderId="0" xfId="0" applyNumberFormat="1" applyFont="1" applyFill="1"/>
    <xf numFmtId="3" fontId="22" fillId="8" borderId="66" xfId="0" applyNumberFormat="1" applyFont="1" applyFill="1" applyBorder="1"/>
    <xf numFmtId="3" fontId="22" fillId="8" borderId="6" xfId="0" applyNumberFormat="1" applyFont="1" applyFill="1" applyBorder="1" applyAlignment="1">
      <alignment horizontal="left"/>
    </xf>
    <xf numFmtId="3" fontId="22" fillId="8" borderId="20" xfId="0" applyNumberFormat="1" applyFont="1" applyFill="1" applyBorder="1" applyAlignment="1">
      <alignment horizontal="left" vertical="top" wrapText="1"/>
    </xf>
    <xf numFmtId="3" fontId="22" fillId="8" borderId="14" xfId="0" applyNumberFormat="1" applyFont="1" applyFill="1" applyBorder="1" applyAlignment="1">
      <alignment horizontal="center" vertical="center" wrapText="1"/>
    </xf>
    <xf numFmtId="3" fontId="16" fillId="8" borderId="14" xfId="0" applyNumberFormat="1" applyFont="1" applyFill="1" applyBorder="1" applyAlignment="1">
      <alignment horizontal="center" vertical="center" wrapText="1"/>
    </xf>
    <xf numFmtId="3" fontId="22" fillId="8" borderId="32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wrapText="1"/>
    </xf>
    <xf numFmtId="3" fontId="16" fillId="0" borderId="12" xfId="0" applyNumberFormat="1" applyFont="1" applyBorder="1" applyAlignment="1">
      <alignment horizontal="center"/>
    </xf>
    <xf numFmtId="3" fontId="16" fillId="0" borderId="12" xfId="1" applyNumberFormat="1" applyFont="1" applyBorder="1" applyAlignment="1">
      <alignment horizontal="right"/>
    </xf>
    <xf numFmtId="3" fontId="16" fillId="0" borderId="12" xfId="1" applyNumberFormat="1" applyFont="1" applyFill="1" applyBorder="1"/>
    <xf numFmtId="3" fontId="16" fillId="0" borderId="56" xfId="1" applyNumberFormat="1" applyFont="1" applyBorder="1" applyAlignment="1">
      <alignment horizontal="right" wrapText="1"/>
    </xf>
    <xf numFmtId="3" fontId="16" fillId="0" borderId="19" xfId="1" applyNumberFormat="1" applyFont="1" applyBorder="1" applyAlignment="1">
      <alignment horizontal="right"/>
    </xf>
    <xf numFmtId="3" fontId="16" fillId="0" borderId="14" xfId="0" applyNumberFormat="1" applyFont="1" applyBorder="1" applyAlignment="1">
      <alignment horizontal="center"/>
    </xf>
    <xf numFmtId="3" fontId="16" fillId="5" borderId="14" xfId="0" applyNumberFormat="1" applyFont="1" applyFill="1" applyBorder="1" applyAlignment="1">
      <alignment horizontal="center"/>
    </xf>
    <xf numFmtId="3" fontId="22" fillId="3" borderId="28" xfId="0" applyNumberFormat="1" applyFont="1" applyFill="1" applyBorder="1" applyAlignment="1">
      <alignment horizontal="left"/>
    </xf>
    <xf numFmtId="3" fontId="22" fillId="3" borderId="18" xfId="0" applyNumberFormat="1" applyFont="1" applyFill="1" applyBorder="1"/>
    <xf numFmtId="3" fontId="22" fillId="3" borderId="36" xfId="0" applyNumberFormat="1" applyFont="1" applyFill="1" applyBorder="1" applyAlignment="1">
      <alignment horizontal="right"/>
    </xf>
    <xf numFmtId="3" fontId="22" fillId="3" borderId="22" xfId="0" applyNumberFormat="1" applyFont="1" applyFill="1" applyBorder="1" applyAlignment="1">
      <alignment horizontal="right"/>
    </xf>
    <xf numFmtId="3" fontId="22" fillId="7" borderId="36" xfId="2" applyNumberFormat="1" applyFont="1" applyFill="1" applyBorder="1" applyAlignment="1"/>
    <xf numFmtId="3" fontId="16" fillId="7" borderId="27" xfId="2" applyNumberFormat="1" applyFont="1" applyFill="1" applyBorder="1" applyAlignment="1">
      <alignment horizontal="left" vertical="top" wrapText="1"/>
    </xf>
    <xf numFmtId="3" fontId="16" fillId="0" borderId="40" xfId="2" applyNumberFormat="1" applyFont="1" applyFill="1" applyBorder="1" applyAlignment="1">
      <alignment horizontal="left" vertical="top" wrapText="1"/>
    </xf>
    <xf numFmtId="3" fontId="16" fillId="0" borderId="0" xfId="2" applyNumberFormat="1" applyFont="1" applyFill="1" applyBorder="1" applyAlignment="1">
      <alignment horizontal="left" vertical="top" wrapText="1"/>
    </xf>
    <xf numFmtId="3" fontId="22" fillId="7" borderId="66" xfId="2" applyNumberFormat="1" applyFont="1" applyFill="1" applyBorder="1" applyAlignment="1" applyProtection="1">
      <alignment horizontal="left" vertical="top" wrapText="1"/>
      <protection locked="0"/>
    </xf>
    <xf numFmtId="3" fontId="22" fillId="7" borderId="5" xfId="2" applyNumberFormat="1" applyFont="1" applyFill="1" applyBorder="1" applyAlignment="1" applyProtection="1">
      <alignment horizontal="left" vertical="top" wrapText="1"/>
      <protection locked="0"/>
    </xf>
    <xf numFmtId="3" fontId="22" fillId="7" borderId="9" xfId="2" applyNumberFormat="1" applyFont="1" applyFill="1" applyBorder="1"/>
    <xf numFmtId="3" fontId="22" fillId="0" borderId="0" xfId="2" applyNumberFormat="1" applyFont="1" applyFill="1" applyBorder="1" applyAlignment="1" applyProtection="1">
      <alignment horizontal="left" vertical="top" wrapText="1"/>
      <protection locked="0"/>
    </xf>
    <xf numFmtId="3" fontId="16" fillId="0" borderId="13" xfId="2" applyNumberFormat="1" applyFont="1" applyBorder="1" applyAlignment="1">
      <alignment horizontal="left"/>
    </xf>
    <xf numFmtId="3" fontId="16" fillId="0" borderId="14" xfId="2" applyNumberFormat="1" applyFont="1" applyBorder="1"/>
    <xf numFmtId="3" fontId="16" fillId="5" borderId="25" xfId="1" applyNumberFormat="1" applyFont="1" applyFill="1" applyBorder="1"/>
    <xf numFmtId="3" fontId="16" fillId="0" borderId="40" xfId="2" applyNumberFormat="1" applyFont="1" applyFill="1" applyBorder="1"/>
    <xf numFmtId="3" fontId="16" fillId="3" borderId="42" xfId="2" applyNumberFormat="1" applyFont="1" applyFill="1" applyBorder="1" applyAlignment="1"/>
    <xf numFmtId="3" fontId="16" fillId="3" borderId="43" xfId="2" applyNumberFormat="1" applyFont="1" applyFill="1" applyBorder="1" applyAlignment="1"/>
    <xf numFmtId="3" fontId="25" fillId="3" borderId="60" xfId="3" applyNumberFormat="1" applyFont="1" applyFill="1" applyBorder="1"/>
    <xf numFmtId="3" fontId="16" fillId="0" borderId="40" xfId="2" applyNumberFormat="1" applyFont="1" applyFill="1" applyBorder="1" applyAlignment="1"/>
    <xf numFmtId="3" fontId="23" fillId="0" borderId="0" xfId="0" applyNumberFormat="1" applyFont="1" applyBorder="1" applyAlignment="1">
      <alignment horizontal="left"/>
    </xf>
    <xf numFmtId="3" fontId="22" fillId="8" borderId="36" xfId="0" applyNumberFormat="1" applyFont="1" applyFill="1" applyBorder="1"/>
    <xf numFmtId="3" fontId="16" fillId="8" borderId="24" xfId="0" applyNumberFormat="1" applyFont="1" applyFill="1" applyBorder="1"/>
    <xf numFmtId="3" fontId="16" fillId="8" borderId="27" xfId="0" applyNumberFormat="1" applyFont="1" applyFill="1" applyBorder="1"/>
    <xf numFmtId="3" fontId="16" fillId="0" borderId="0" xfId="0" applyNumberFormat="1" applyFont="1" applyFill="1"/>
    <xf numFmtId="3" fontId="22" fillId="8" borderId="12" xfId="0" applyNumberFormat="1" applyFont="1" applyFill="1" applyBorder="1" applyAlignment="1">
      <alignment vertical="top" wrapText="1"/>
    </xf>
    <xf numFmtId="3" fontId="22" fillId="8" borderId="12" xfId="0" applyNumberFormat="1" applyFont="1" applyFill="1" applyBorder="1"/>
    <xf numFmtId="3" fontId="16" fillId="5" borderId="14" xfId="0" applyNumberFormat="1" applyFont="1" applyFill="1" applyBorder="1"/>
    <xf numFmtId="3" fontId="24" fillId="5" borderId="14" xfId="1" applyNumberFormat="1" applyFont="1" applyFill="1" applyBorder="1"/>
    <xf numFmtId="3" fontId="24" fillId="5" borderId="14" xfId="0" applyNumberFormat="1" applyFont="1" applyFill="1" applyBorder="1"/>
    <xf numFmtId="3" fontId="16" fillId="3" borderId="16" xfId="0" applyNumberFormat="1" applyFont="1" applyFill="1" applyBorder="1"/>
    <xf numFmtId="3" fontId="25" fillId="3" borderId="16" xfId="1" applyNumberFormat="1" applyFont="1" applyFill="1" applyBorder="1" applyAlignment="1">
      <alignment horizontal="right"/>
    </xf>
    <xf numFmtId="3" fontId="16" fillId="0" borderId="47" xfId="0" applyNumberFormat="1" applyFont="1" applyFill="1" applyBorder="1"/>
    <xf numFmtId="3" fontId="16" fillId="0" borderId="0" xfId="0" applyNumberFormat="1" applyFont="1" applyFill="1" applyBorder="1"/>
    <xf numFmtId="3" fontId="22" fillId="0" borderId="0" xfId="1" applyNumberFormat="1" applyFont="1" applyFill="1" applyBorder="1" applyAlignment="1">
      <alignment horizontal="right"/>
    </xf>
    <xf numFmtId="3" fontId="22" fillId="7" borderId="70" xfId="0" applyNumberFormat="1" applyFont="1" applyFill="1" applyBorder="1"/>
    <xf numFmtId="3" fontId="16" fillId="7" borderId="48" xfId="0" applyNumberFormat="1" applyFont="1" applyFill="1" applyBorder="1"/>
    <xf numFmtId="3" fontId="16" fillId="7" borderId="4" xfId="0" applyNumberFormat="1" applyFont="1" applyFill="1" applyBorder="1"/>
    <xf numFmtId="3" fontId="22" fillId="7" borderId="52" xfId="0" applyNumberFormat="1" applyFont="1" applyFill="1" applyBorder="1" applyAlignment="1">
      <alignment vertical="top" wrapText="1"/>
    </xf>
    <xf numFmtId="3" fontId="22" fillId="7" borderId="7" xfId="0" applyNumberFormat="1" applyFont="1" applyFill="1" applyBorder="1"/>
    <xf numFmtId="3" fontId="22" fillId="7" borderId="14" xfId="0" applyNumberFormat="1" applyFont="1" applyFill="1" applyBorder="1"/>
    <xf numFmtId="3" fontId="26" fillId="0" borderId="0" xfId="0" applyNumberFormat="1" applyFont="1"/>
    <xf numFmtId="3" fontId="16" fillId="5" borderId="69" xfId="0" applyNumberFormat="1" applyFont="1" applyFill="1" applyBorder="1"/>
    <xf numFmtId="3" fontId="24" fillId="5" borderId="14" xfId="8" applyNumberFormat="1" applyFont="1" applyFill="1" applyBorder="1"/>
    <xf numFmtId="3" fontId="16" fillId="3" borderId="14" xfId="0" applyNumberFormat="1" applyFont="1" applyFill="1" applyBorder="1"/>
    <xf numFmtId="3" fontId="24" fillId="3" borderId="14" xfId="1" applyNumberFormat="1" applyFont="1" applyFill="1" applyBorder="1"/>
    <xf numFmtId="3" fontId="24" fillId="0" borderId="0" xfId="1" applyNumberFormat="1" applyFont="1" applyFill="1" applyBorder="1"/>
    <xf numFmtId="3" fontId="23" fillId="0" borderId="0" xfId="0" applyNumberFormat="1" applyFont="1" applyFill="1" applyBorder="1"/>
    <xf numFmtId="3" fontId="22" fillId="8" borderId="36" xfId="0" applyNumberFormat="1" applyFont="1" applyFill="1" applyBorder="1" applyAlignment="1">
      <alignment vertical="top" wrapText="1"/>
    </xf>
    <xf numFmtId="3" fontId="0" fillId="8" borderId="27" xfId="0" applyNumberFormat="1" applyFill="1" applyBorder="1"/>
    <xf numFmtId="3" fontId="22" fillId="8" borderId="18" xfId="0" applyNumberFormat="1" applyFont="1" applyFill="1" applyBorder="1"/>
    <xf numFmtId="3" fontId="22" fillId="8" borderId="22" xfId="0" applyNumberFormat="1" applyFont="1" applyFill="1" applyBorder="1"/>
    <xf numFmtId="3" fontId="0" fillId="0" borderId="0" xfId="0" applyNumberFormat="1" applyFill="1"/>
    <xf numFmtId="3" fontId="22" fillId="8" borderId="49" xfId="0" applyNumberFormat="1" applyFont="1" applyFill="1" applyBorder="1" applyAlignment="1">
      <alignment vertical="top" wrapText="1"/>
    </xf>
    <xf numFmtId="3" fontId="22" fillId="8" borderId="19" xfId="0" applyNumberFormat="1" applyFont="1" applyFill="1" applyBorder="1"/>
    <xf numFmtId="3" fontId="16" fillId="5" borderId="49" xfId="0" applyNumberFormat="1" applyFont="1" applyFill="1" applyBorder="1"/>
    <xf numFmtId="3" fontId="16" fillId="5" borderId="19" xfId="1" applyNumberFormat="1" applyFont="1" applyFill="1" applyBorder="1"/>
    <xf numFmtId="3" fontId="16" fillId="0" borderId="40" xfId="1" applyNumberFormat="1" applyFont="1" applyFill="1" applyBorder="1"/>
    <xf numFmtId="3" fontId="16" fillId="0" borderId="0" xfId="1" applyNumberFormat="1" applyFont="1" applyFill="1" applyBorder="1"/>
    <xf numFmtId="3" fontId="22" fillId="5" borderId="14" xfId="0" applyNumberFormat="1" applyFont="1" applyFill="1" applyBorder="1"/>
    <xf numFmtId="3" fontId="24" fillId="0" borderId="40" xfId="1" applyNumberFormat="1" applyFont="1" applyFill="1" applyBorder="1"/>
    <xf numFmtId="3" fontId="16" fillId="3" borderId="42" xfId="0" applyNumberFormat="1" applyFont="1" applyFill="1" applyBorder="1"/>
    <xf numFmtId="3" fontId="16" fillId="3" borderId="43" xfId="0" applyNumberFormat="1" applyFont="1" applyFill="1" applyBorder="1"/>
    <xf numFmtId="3" fontId="25" fillId="0" borderId="4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2" fillId="8" borderId="53" xfId="0" applyNumberFormat="1" applyFont="1" applyFill="1" applyBorder="1"/>
    <xf numFmtId="3" fontId="16" fillId="8" borderId="39" xfId="0" applyNumberFormat="1" applyFont="1" applyFill="1" applyBorder="1"/>
    <xf numFmtId="3" fontId="22" fillId="8" borderId="14" xfId="0" applyNumberFormat="1" applyFont="1" applyFill="1" applyBorder="1" applyAlignment="1">
      <alignment wrapText="1"/>
    </xf>
    <xf numFmtId="3" fontId="22" fillId="8" borderId="14" xfId="0" applyNumberFormat="1" applyFont="1" applyFill="1" applyBorder="1"/>
    <xf numFmtId="3" fontId="16" fillId="0" borderId="13" xfId="0" applyNumberFormat="1" applyFont="1" applyBorder="1"/>
    <xf numFmtId="3" fontId="16" fillId="0" borderId="16" xfId="0" applyNumberFormat="1" applyFont="1" applyBorder="1"/>
    <xf numFmtId="3" fontId="16" fillId="0" borderId="47" xfId="0" applyNumberFormat="1" applyFont="1" applyBorder="1"/>
    <xf numFmtId="3" fontId="16" fillId="0" borderId="0" xfId="0" applyNumberFormat="1" applyFont="1" applyBorder="1"/>
    <xf numFmtId="3" fontId="22" fillId="3" borderId="17" xfId="0" applyNumberFormat="1" applyFont="1" applyFill="1" applyBorder="1" applyAlignment="1">
      <alignment wrapText="1"/>
    </xf>
    <xf numFmtId="3" fontId="16" fillId="3" borderId="35" xfId="0" applyNumberFormat="1" applyFont="1" applyFill="1" applyBorder="1"/>
    <xf numFmtId="3" fontId="29" fillId="0" borderId="0" xfId="5" applyNumberFormat="1" applyFont="1" applyFill="1" applyBorder="1" applyAlignment="1">
      <alignment wrapText="1"/>
    </xf>
    <xf numFmtId="3" fontId="30" fillId="0" borderId="0" xfId="5" applyNumberFormat="1" applyFont="1" applyFill="1" applyBorder="1" applyAlignment="1">
      <alignment horizontal="center" wrapText="1"/>
    </xf>
    <xf numFmtId="3" fontId="29" fillId="0" borderId="0" xfId="5" applyNumberFormat="1" applyFont="1" applyFill="1" applyBorder="1" applyAlignment="1">
      <alignment horizontal="center" wrapText="1"/>
    </xf>
    <xf numFmtId="3" fontId="31" fillId="0" borderId="48" xfId="5" applyNumberFormat="1" applyFont="1" applyFill="1" applyBorder="1" applyAlignment="1"/>
    <xf numFmtId="3" fontId="32" fillId="0" borderId="48" xfId="5" applyNumberFormat="1" applyFont="1" applyFill="1" applyBorder="1" applyAlignment="1"/>
    <xf numFmtId="3" fontId="32" fillId="0" borderId="48" xfId="5" applyNumberFormat="1" applyFont="1" applyFill="1" applyBorder="1"/>
    <xf numFmtId="3" fontId="31" fillId="0" borderId="48" xfId="5" applyNumberFormat="1" applyFont="1" applyFill="1" applyBorder="1" applyAlignment="1">
      <alignment horizontal="right"/>
    </xf>
    <xf numFmtId="3" fontId="31" fillId="0" borderId="0" xfId="5" applyNumberFormat="1" applyFont="1" applyFill="1" applyBorder="1" applyAlignment="1"/>
    <xf numFmtId="3" fontId="33" fillId="0" borderId="0" xfId="5" applyNumberFormat="1" applyFont="1" applyFill="1" applyBorder="1" applyAlignment="1">
      <alignment horizontal="right"/>
    </xf>
    <xf numFmtId="3" fontId="31" fillId="2" borderId="30" xfId="5" applyNumberFormat="1" applyFont="1" applyFill="1" applyBorder="1" applyAlignment="1">
      <alignment wrapText="1"/>
    </xf>
    <xf numFmtId="3" fontId="31" fillId="2" borderId="7" xfId="5" applyNumberFormat="1" applyFont="1" applyFill="1" applyBorder="1" applyAlignment="1">
      <alignment horizontal="center" wrapText="1"/>
    </xf>
    <xf numFmtId="3" fontId="0" fillId="0" borderId="0" xfId="0" applyNumberFormat="1" applyBorder="1"/>
    <xf numFmtId="3" fontId="31" fillId="2" borderId="13" xfId="5" applyNumberFormat="1" applyFont="1" applyFill="1" applyBorder="1" applyAlignment="1">
      <alignment wrapText="1"/>
    </xf>
    <xf numFmtId="3" fontId="46" fillId="2" borderId="39" xfId="5" applyNumberFormat="1" applyFont="1" applyFill="1" applyBorder="1" applyAlignment="1">
      <alignment horizontal="center" wrapText="1"/>
    </xf>
    <xf numFmtId="3" fontId="31" fillId="2" borderId="14" xfId="5" applyNumberFormat="1" applyFont="1" applyFill="1" applyBorder="1" applyAlignment="1">
      <alignment horizontal="center" wrapText="1"/>
    </xf>
    <xf numFmtId="3" fontId="46" fillId="0" borderId="11" xfId="5" applyNumberFormat="1" applyFont="1" applyBorder="1" applyAlignment="1">
      <alignment wrapText="1"/>
    </xf>
    <xf numFmtId="3" fontId="46" fillId="0" borderId="12" xfId="5" applyNumberFormat="1" applyFont="1" applyBorder="1" applyAlignment="1">
      <alignment horizontal="center" wrapText="1"/>
    </xf>
    <xf numFmtId="3" fontId="46" fillId="0" borderId="12" xfId="5" applyNumberFormat="1" applyFont="1" applyBorder="1" applyAlignment="1">
      <alignment horizontal="center"/>
    </xf>
    <xf numFmtId="3" fontId="46" fillId="0" borderId="14" xfId="5" applyNumberFormat="1" applyFont="1" applyFill="1" applyBorder="1" applyAlignment="1">
      <alignment horizontal="right"/>
    </xf>
    <xf numFmtId="3" fontId="46" fillId="0" borderId="13" xfId="5" applyNumberFormat="1" applyFont="1" applyBorder="1" applyAlignment="1">
      <alignment wrapText="1"/>
    </xf>
    <xf numFmtId="3" fontId="46" fillId="0" borderId="14" xfId="5" applyNumberFormat="1" applyFont="1" applyFill="1" applyBorder="1" applyAlignment="1">
      <alignment horizontal="center" wrapText="1"/>
    </xf>
    <xf numFmtId="3" fontId="46" fillId="0" borderId="14" xfId="5" applyNumberFormat="1" applyFont="1" applyFill="1" applyBorder="1" applyAlignment="1">
      <alignment horizontal="center"/>
    </xf>
    <xf numFmtId="3" fontId="46" fillId="0" borderId="13" xfId="5" applyNumberFormat="1" applyFont="1" applyBorder="1" applyAlignment="1">
      <alignment vertical="center" wrapText="1"/>
    </xf>
    <xf numFmtId="3" fontId="46" fillId="0" borderId="15" xfId="5" applyNumberFormat="1" applyFont="1" applyBorder="1" applyAlignment="1">
      <alignment wrapText="1"/>
    </xf>
    <xf numFmtId="3" fontId="46" fillId="0" borderId="57" xfId="5" applyNumberFormat="1" applyFont="1" applyBorder="1" applyAlignment="1">
      <alignment horizontal="center" wrapText="1"/>
    </xf>
    <xf numFmtId="3" fontId="46" fillId="0" borderId="16" xfId="5" applyNumberFormat="1" applyFont="1" applyBorder="1" applyAlignment="1">
      <alignment horizontal="center" wrapText="1"/>
    </xf>
    <xf numFmtId="3" fontId="46" fillId="0" borderId="16" xfId="5" applyNumberFormat="1" applyFont="1" applyBorder="1" applyAlignment="1">
      <alignment horizontal="center"/>
    </xf>
    <xf numFmtId="3" fontId="31" fillId="3" borderId="17" xfId="5" applyNumberFormat="1" applyFont="1" applyFill="1" applyBorder="1" applyAlignment="1">
      <alignment horizontal="left"/>
    </xf>
    <xf numFmtId="3" fontId="31" fillId="3" borderId="23" xfId="5" applyNumberFormat="1" applyFont="1" applyFill="1" applyBorder="1" applyAlignment="1">
      <alignment horizontal="center" wrapText="1"/>
    </xf>
    <xf numFmtId="3" fontId="31" fillId="3" borderId="18" xfId="5" applyNumberFormat="1" applyFont="1" applyFill="1" applyBorder="1" applyAlignment="1">
      <alignment horizontal="center" wrapText="1"/>
    </xf>
    <xf numFmtId="3" fontId="31" fillId="3" borderId="18" xfId="5" applyNumberFormat="1" applyFont="1" applyFill="1" applyBorder="1" applyAlignment="1">
      <alignment horizontal="center"/>
    </xf>
    <xf numFmtId="3" fontId="46" fillId="6" borderId="14" xfId="5" applyNumberFormat="1" applyFont="1" applyFill="1" applyBorder="1" applyAlignment="1">
      <alignment horizontal="right"/>
    </xf>
    <xf numFmtId="3" fontId="46" fillId="0" borderId="0" xfId="5" applyNumberFormat="1" applyFont="1"/>
    <xf numFmtId="3" fontId="46" fillId="0" borderId="0" xfId="5" applyNumberFormat="1" applyFont="1" applyBorder="1"/>
    <xf numFmtId="3" fontId="34" fillId="0" borderId="0" xfId="5" applyNumberFormat="1" applyFont="1"/>
    <xf numFmtId="3" fontId="17" fillId="0" borderId="0" xfId="5" applyNumberFormat="1" applyFont="1"/>
    <xf numFmtId="3" fontId="31" fillId="7" borderId="30" xfId="5" applyNumberFormat="1" applyFont="1" applyFill="1" applyBorder="1" applyAlignment="1">
      <alignment wrapText="1"/>
    </xf>
    <xf numFmtId="3" fontId="46" fillId="7" borderId="65" xfId="5" applyNumberFormat="1" applyFont="1" applyFill="1" applyBorder="1" applyAlignment="1">
      <alignment horizontal="center" wrapText="1"/>
    </xf>
    <xf numFmtId="3" fontId="31" fillId="7" borderId="7" xfId="5" applyNumberFormat="1" applyFont="1" applyFill="1" applyBorder="1" applyAlignment="1">
      <alignment horizontal="center" wrapText="1"/>
    </xf>
    <xf numFmtId="3" fontId="31" fillId="7" borderId="11" xfId="5" applyNumberFormat="1" applyFont="1" applyFill="1" applyBorder="1" applyAlignment="1">
      <alignment wrapText="1"/>
    </xf>
    <xf numFmtId="3" fontId="46" fillId="7" borderId="56" xfId="5" applyNumberFormat="1" applyFont="1" applyFill="1" applyBorder="1" applyAlignment="1">
      <alignment horizontal="center" wrapText="1"/>
    </xf>
    <xf numFmtId="3" fontId="46" fillId="7" borderId="55" xfId="5" applyNumberFormat="1" applyFont="1" applyFill="1" applyBorder="1" applyAlignment="1">
      <alignment horizontal="center" wrapText="1"/>
    </xf>
    <xf numFmtId="3" fontId="46" fillId="7" borderId="12" xfId="5" applyNumberFormat="1" applyFont="1" applyFill="1" applyBorder="1" applyAlignment="1">
      <alignment horizontal="center" wrapText="1"/>
    </xf>
    <xf numFmtId="3" fontId="31" fillId="7" borderId="12" xfId="5" applyNumberFormat="1" applyFont="1" applyFill="1" applyBorder="1" applyAlignment="1">
      <alignment horizontal="center" wrapText="1"/>
    </xf>
    <xf numFmtId="3" fontId="46" fillId="0" borderId="0" xfId="5" applyNumberFormat="1" applyFont="1" applyBorder="1" applyAlignment="1">
      <alignment horizontal="center"/>
    </xf>
    <xf numFmtId="3" fontId="31" fillId="2" borderId="52" xfId="5" applyNumberFormat="1" applyFont="1" applyFill="1" applyBorder="1" applyAlignment="1">
      <alignment vertical="top" wrapText="1"/>
    </xf>
    <xf numFmtId="3" fontId="31" fillId="2" borderId="7" xfId="5" applyNumberFormat="1" applyFont="1" applyFill="1" applyBorder="1" applyAlignment="1">
      <alignment horizontal="center" vertical="center"/>
    </xf>
    <xf numFmtId="3" fontId="31" fillId="2" borderId="7" xfId="5" applyNumberFormat="1" applyFont="1" applyFill="1" applyBorder="1" applyAlignment="1">
      <alignment horizontal="center" vertical="center" wrapText="1"/>
    </xf>
    <xf numFmtId="3" fontId="31" fillId="2" borderId="31" xfId="5" applyNumberFormat="1" applyFont="1" applyFill="1" applyBorder="1" applyAlignment="1">
      <alignment horizontal="center" vertical="center"/>
    </xf>
    <xf numFmtId="3" fontId="31" fillId="0" borderId="0" xfId="5" applyNumberFormat="1" applyFont="1" applyFill="1" applyBorder="1"/>
    <xf numFmtId="3" fontId="18" fillId="0" borderId="0" xfId="5" applyNumberFormat="1" applyFont="1" applyFill="1" applyBorder="1"/>
    <xf numFmtId="3" fontId="46" fillId="0" borderId="12" xfId="5" applyNumberFormat="1" applyFont="1" applyFill="1" applyBorder="1"/>
    <xf numFmtId="3" fontId="46" fillId="0" borderId="19" xfId="5" applyNumberFormat="1" applyFont="1" applyFill="1" applyBorder="1"/>
    <xf numFmtId="3" fontId="46" fillId="3" borderId="43" xfId="5" applyNumberFormat="1" applyFont="1" applyFill="1" applyBorder="1" applyAlignment="1"/>
    <xf numFmtId="3" fontId="46" fillId="3" borderId="43" xfId="5" applyNumberFormat="1" applyFont="1" applyFill="1" applyBorder="1"/>
    <xf numFmtId="3" fontId="48" fillId="6" borderId="60" xfId="5" applyNumberFormat="1" applyFont="1" applyFill="1" applyBorder="1"/>
    <xf numFmtId="3" fontId="46" fillId="0" borderId="0" xfId="5" applyNumberFormat="1" applyFont="1" applyFill="1" applyBorder="1"/>
    <xf numFmtId="3" fontId="17" fillId="0" borderId="0" xfId="5" applyNumberFormat="1" applyFont="1" applyFill="1" applyBorder="1"/>
    <xf numFmtId="3" fontId="35" fillId="0" borderId="0" xfId="0" applyNumberFormat="1" applyFont="1"/>
    <xf numFmtId="3" fontId="31" fillId="7" borderId="52" xfId="5" applyNumberFormat="1" applyFont="1" applyFill="1" applyBorder="1" applyAlignment="1">
      <alignment vertical="top" wrapText="1"/>
    </xf>
    <xf numFmtId="3" fontId="31" fillId="7" borderId="7" xfId="5" applyNumberFormat="1" applyFont="1" applyFill="1" applyBorder="1" applyAlignment="1">
      <alignment horizontal="center" vertical="center"/>
    </xf>
    <xf numFmtId="3" fontId="31" fillId="7" borderId="31" xfId="5" applyNumberFormat="1" applyFont="1" applyFill="1" applyBorder="1" applyAlignment="1">
      <alignment horizontal="center" vertical="center"/>
    </xf>
    <xf numFmtId="3" fontId="46" fillId="0" borderId="12" xfId="5" applyNumberFormat="1" applyFont="1" applyFill="1" applyBorder="1" applyAlignment="1">
      <alignment horizontal="center"/>
    </xf>
    <xf numFmtId="3" fontId="46" fillId="0" borderId="19" xfId="5" applyNumberFormat="1" applyFont="1" applyFill="1" applyBorder="1" applyAlignment="1">
      <alignment horizontal="center"/>
    </xf>
    <xf numFmtId="3" fontId="31" fillId="0" borderId="12" xfId="5" applyNumberFormat="1" applyFont="1" applyFill="1" applyBorder="1" applyAlignment="1">
      <alignment horizontal="center"/>
    </xf>
    <xf numFmtId="3" fontId="31" fillId="0" borderId="0" xfId="5" applyNumberFormat="1" applyFont="1"/>
    <xf numFmtId="3" fontId="35" fillId="0" borderId="0" xfId="5" applyNumberFormat="1" applyFont="1"/>
    <xf numFmtId="3" fontId="29" fillId="2" borderId="17" xfId="5" applyNumberFormat="1" applyFont="1" applyFill="1" applyBorder="1"/>
    <xf numFmtId="3" fontId="30" fillId="2" borderId="18" xfId="5" applyNumberFormat="1" applyFont="1" applyFill="1" applyBorder="1" applyAlignment="1">
      <alignment horizontal="center" vertical="center" wrapText="1"/>
    </xf>
    <xf numFmtId="3" fontId="30" fillId="2" borderId="22" xfId="5" applyNumberFormat="1" applyFont="1" applyFill="1" applyBorder="1" applyAlignment="1">
      <alignment horizontal="center" vertical="center" wrapText="1"/>
    </xf>
    <xf numFmtId="3" fontId="17" fillId="0" borderId="11" xfId="5" applyNumberFormat="1" applyFont="1" applyBorder="1"/>
    <xf numFmtId="3" fontId="17" fillId="0" borderId="12" xfId="5" applyNumberFormat="1" applyFont="1" applyBorder="1"/>
    <xf numFmtId="3" fontId="17" fillId="0" borderId="19" xfId="5" applyNumberFormat="1" applyFont="1" applyFill="1" applyBorder="1"/>
    <xf numFmtId="3" fontId="17" fillId="0" borderId="13" xfId="5" applyNumberFormat="1" applyFont="1" applyBorder="1" applyAlignment="1">
      <alignment wrapText="1"/>
    </xf>
    <xf numFmtId="3" fontId="17" fillId="0" borderId="14" xfId="5" applyNumberFormat="1" applyFont="1" applyBorder="1"/>
    <xf numFmtId="3" fontId="18" fillId="3" borderId="17" xfId="5" applyNumberFormat="1" applyFont="1" applyFill="1" applyBorder="1" applyAlignment="1">
      <alignment horizontal="left"/>
    </xf>
    <xf numFmtId="3" fontId="18" fillId="3" borderId="18" xfId="5" applyNumberFormat="1" applyFont="1" applyFill="1" applyBorder="1"/>
    <xf numFmtId="3" fontId="18" fillId="3" borderId="22" xfId="5" applyNumberFormat="1" applyFont="1" applyFill="1" applyBorder="1"/>
    <xf numFmtId="3" fontId="15" fillId="0" borderId="0" xfId="5" applyNumberFormat="1" applyFont="1" applyBorder="1" applyAlignment="1">
      <alignment horizontal="center"/>
    </xf>
    <xf numFmtId="3" fontId="18" fillId="0" borderId="0" xfId="5" applyNumberFormat="1" applyFont="1" applyBorder="1"/>
    <xf numFmtId="3" fontId="29" fillId="7" borderId="17" xfId="5" applyNumberFormat="1" applyFont="1" applyFill="1" applyBorder="1"/>
    <xf numFmtId="3" fontId="30" fillId="7" borderId="18" xfId="5" applyNumberFormat="1" applyFont="1" applyFill="1" applyBorder="1" applyAlignment="1">
      <alignment horizontal="center" wrapText="1"/>
    </xf>
    <xf numFmtId="3" fontId="30" fillId="7" borderId="18" xfId="5" applyNumberFormat="1" applyFont="1" applyFill="1" applyBorder="1" applyAlignment="1">
      <alignment horizontal="center" vertical="center" wrapText="1"/>
    </xf>
    <xf numFmtId="3" fontId="30" fillId="7" borderId="22" xfId="5" applyNumberFormat="1" applyFont="1" applyFill="1" applyBorder="1" applyAlignment="1">
      <alignment horizontal="center" vertical="center" wrapText="1"/>
    </xf>
    <xf numFmtId="3" fontId="30" fillId="2" borderId="18" xfId="5" applyNumberFormat="1" applyFont="1" applyFill="1" applyBorder="1" applyAlignment="1">
      <alignment horizontal="center" wrapText="1"/>
    </xf>
    <xf numFmtId="3" fontId="17" fillId="2" borderId="18" xfId="5" applyNumberFormat="1" applyFont="1" applyFill="1" applyBorder="1" applyAlignment="1">
      <alignment horizontal="center" wrapText="1"/>
    </xf>
    <xf numFmtId="3" fontId="17" fillId="2" borderId="22" xfId="5" applyNumberFormat="1" applyFont="1" applyFill="1" applyBorder="1" applyAlignment="1">
      <alignment horizontal="center" wrapText="1"/>
    </xf>
    <xf numFmtId="3" fontId="17" fillId="0" borderId="11" xfId="5" applyNumberFormat="1" applyFont="1" applyBorder="1" applyAlignment="1">
      <alignment wrapText="1"/>
    </xf>
    <xf numFmtId="3" fontId="17" fillId="0" borderId="12" xfId="5" applyNumberFormat="1" applyFont="1" applyBorder="1" applyAlignment="1">
      <alignment horizontal="right"/>
    </xf>
    <xf numFmtId="3" fontId="17" fillId="0" borderId="19" xfId="5" applyNumberFormat="1" applyFont="1" applyFill="1" applyBorder="1" applyAlignment="1">
      <alignment horizontal="right"/>
    </xf>
    <xf numFmtId="3" fontId="17" fillId="0" borderId="13" xfId="5" applyNumberFormat="1" applyFont="1" applyBorder="1"/>
    <xf numFmtId="3" fontId="17" fillId="0" borderId="14" xfId="5" applyNumberFormat="1" applyFont="1" applyBorder="1" applyAlignment="1">
      <alignment horizontal="right"/>
    </xf>
    <xf numFmtId="3" fontId="17" fillId="0" borderId="15" xfId="5" applyNumberFormat="1" applyFont="1" applyBorder="1" applyAlignment="1">
      <alignment wrapText="1"/>
    </xf>
    <xf numFmtId="3" fontId="17" fillId="0" borderId="16" xfId="5" applyNumberFormat="1" applyFont="1" applyBorder="1"/>
    <xf numFmtId="3" fontId="17" fillId="0" borderId="16" xfId="5" applyNumberFormat="1" applyFont="1" applyBorder="1" applyAlignment="1">
      <alignment horizontal="right"/>
    </xf>
    <xf numFmtId="3" fontId="18" fillId="3" borderId="17" xfId="5" applyNumberFormat="1" applyFont="1" applyFill="1" applyBorder="1"/>
    <xf numFmtId="3" fontId="18" fillId="3" borderId="18" xfId="5" applyNumberFormat="1" applyFont="1" applyFill="1" applyBorder="1" applyAlignment="1">
      <alignment horizontal="right"/>
    </xf>
    <xf numFmtId="3" fontId="18" fillId="3" borderId="22" xfId="5" applyNumberFormat="1" applyFont="1" applyFill="1" applyBorder="1" applyAlignment="1">
      <alignment horizontal="right"/>
    </xf>
    <xf numFmtId="3" fontId="17" fillId="7" borderId="18" xfId="5" applyNumberFormat="1" applyFont="1" applyFill="1" applyBorder="1" applyAlignment="1">
      <alignment horizontal="center" wrapText="1"/>
    </xf>
    <xf numFmtId="3" fontId="17" fillId="7" borderId="22" xfId="5" applyNumberFormat="1" applyFont="1" applyFill="1" applyBorder="1" applyAlignment="1">
      <alignment horizontal="center" wrapText="1"/>
    </xf>
    <xf numFmtId="3" fontId="34" fillId="0" borderId="0" xfId="5" applyNumberFormat="1" applyFont="1" applyAlignment="1">
      <alignment horizontal="center"/>
    </xf>
    <xf numFmtId="3" fontId="36" fillId="2" borderId="27" xfId="5" applyNumberFormat="1" applyFont="1" applyFill="1" applyBorder="1"/>
    <xf numFmtId="3" fontId="37" fillId="2" borderId="27" xfId="5" applyNumberFormat="1" applyFont="1" applyFill="1" applyBorder="1" applyAlignment="1">
      <alignment horizontal="right"/>
    </xf>
    <xf numFmtId="3" fontId="37" fillId="2" borderId="24" xfId="5" applyNumberFormat="1" applyFont="1" applyFill="1" applyBorder="1" applyAlignment="1">
      <alignment horizontal="right"/>
    </xf>
    <xf numFmtId="3" fontId="17" fillId="0" borderId="17" xfId="5" applyNumberFormat="1" applyFont="1" applyBorder="1" applyAlignment="1">
      <alignment horizontal="center" vertical="center" wrapText="1"/>
    </xf>
    <xf numFmtId="3" fontId="17" fillId="0" borderId="18" xfId="5" applyNumberFormat="1" applyFont="1" applyBorder="1" applyAlignment="1">
      <alignment horizontal="center" vertical="center" wrapText="1"/>
    </xf>
    <xf numFmtId="3" fontId="17" fillId="0" borderId="18" xfId="5" applyNumberFormat="1" applyFont="1" applyFill="1" applyBorder="1" applyAlignment="1">
      <alignment horizontal="center" vertical="center" wrapText="1"/>
    </xf>
    <xf numFmtId="3" fontId="17" fillId="0" borderId="22" xfId="5" applyNumberFormat="1" applyFont="1" applyFill="1" applyBorder="1" applyAlignment="1">
      <alignment horizontal="center" vertical="center" wrapText="1"/>
    </xf>
    <xf numFmtId="3" fontId="17" fillId="0" borderId="17" xfId="5" applyNumberFormat="1" applyFont="1" applyBorder="1" applyAlignment="1">
      <alignment horizontal="center" wrapText="1"/>
    </xf>
    <xf numFmtId="3" fontId="17" fillId="0" borderId="18" xfId="5" applyNumberFormat="1" applyFont="1" applyBorder="1" applyAlignment="1">
      <alignment horizontal="center" wrapText="1"/>
    </xf>
    <xf numFmtId="3" fontId="17" fillId="0" borderId="18" xfId="5" applyNumberFormat="1" applyFont="1" applyFill="1" applyBorder="1" applyAlignment="1">
      <alignment horizontal="center" wrapText="1"/>
    </xf>
    <xf numFmtId="3" fontId="17" fillId="0" borderId="22" xfId="5" applyNumberFormat="1" applyFont="1" applyFill="1" applyBorder="1" applyAlignment="1">
      <alignment horizontal="center" wrapText="1"/>
    </xf>
    <xf numFmtId="3" fontId="18" fillId="3" borderId="17" xfId="5" applyNumberFormat="1" applyFont="1" applyFill="1" applyBorder="1" applyAlignment="1">
      <alignment horizontal="center"/>
    </xf>
    <xf numFmtId="3" fontId="17" fillId="3" borderId="18" xfId="5" applyNumberFormat="1" applyFont="1" applyFill="1" applyBorder="1" applyAlignment="1">
      <alignment horizontal="center"/>
    </xf>
    <xf numFmtId="3" fontId="18" fillId="6" borderId="22" xfId="5" applyNumberFormat="1" applyFont="1" applyFill="1" applyBorder="1" applyAlignment="1">
      <alignment horizontal="right"/>
    </xf>
    <xf numFmtId="3" fontId="18" fillId="0" borderId="0" xfId="5" applyNumberFormat="1" applyFont="1" applyFill="1" applyBorder="1" applyAlignment="1">
      <alignment horizontal="center"/>
    </xf>
    <xf numFmtId="3" fontId="17" fillId="0" borderId="0" xfId="5" applyNumberFormat="1" applyFont="1" applyFill="1" applyBorder="1" applyAlignment="1">
      <alignment horizontal="center"/>
    </xf>
    <xf numFmtId="3" fontId="18" fillId="0" borderId="0" xfId="5" applyNumberFormat="1" applyFont="1" applyFill="1" applyBorder="1" applyAlignment="1">
      <alignment horizontal="right"/>
    </xf>
    <xf numFmtId="3" fontId="29" fillId="7" borderId="17" xfId="5" applyNumberFormat="1" applyFont="1" applyFill="1" applyBorder="1" applyAlignment="1"/>
    <xf numFmtId="3" fontId="29" fillId="7" borderId="23" xfId="5" applyNumberFormat="1" applyFont="1" applyFill="1" applyBorder="1" applyAlignment="1"/>
    <xf numFmtId="3" fontId="36" fillId="7" borderId="27" xfId="5" applyNumberFormat="1" applyFont="1" applyFill="1" applyBorder="1" applyAlignment="1"/>
    <xf numFmtId="3" fontId="37" fillId="7" borderId="27" xfId="5" applyNumberFormat="1" applyFont="1" applyFill="1" applyBorder="1" applyAlignment="1">
      <alignment horizontal="right"/>
    </xf>
    <xf numFmtId="3" fontId="37" fillId="7" borderId="24" xfId="5" applyNumberFormat="1" applyFont="1" applyFill="1" applyBorder="1" applyAlignment="1">
      <alignment horizontal="right"/>
    </xf>
    <xf numFmtId="3" fontId="17" fillId="0" borderId="0" xfId="5" applyNumberFormat="1" applyFont="1" applyFill="1"/>
    <xf numFmtId="3" fontId="17" fillId="0" borderId="0" xfId="5" applyNumberFormat="1" applyFont="1" applyAlignment="1">
      <alignment horizontal="center"/>
    </xf>
    <xf numFmtId="3" fontId="29" fillId="2" borderId="36" xfId="5" applyNumberFormat="1" applyFont="1" applyFill="1" applyBorder="1" applyAlignment="1"/>
    <xf numFmtId="3" fontId="29" fillId="2" borderId="27" xfId="5" applyNumberFormat="1" applyFont="1" applyFill="1" applyBorder="1" applyAlignment="1"/>
    <xf numFmtId="3" fontId="1" fillId="2" borderId="27" xfId="5" applyNumberFormat="1" applyFont="1" applyFill="1" applyBorder="1" applyAlignment="1"/>
    <xf numFmtId="3" fontId="37" fillId="0" borderId="0" xfId="5" applyNumberFormat="1" applyFont="1" applyFill="1" applyBorder="1" applyAlignment="1">
      <alignment horizontal="right"/>
    </xf>
    <xf numFmtId="3" fontId="17" fillId="0" borderId="17" xfId="5" applyNumberFormat="1" applyFont="1" applyFill="1" applyBorder="1" applyAlignment="1">
      <alignment horizontal="center" vertical="center" wrapText="1"/>
    </xf>
    <xf numFmtId="3" fontId="17" fillId="0" borderId="47" xfId="5" applyNumberFormat="1" applyFont="1" applyBorder="1" applyAlignment="1">
      <alignment horizontal="center" wrapText="1"/>
    </xf>
    <xf numFmtId="3" fontId="17" fillId="0" borderId="11" xfId="5" applyNumberFormat="1" applyFont="1" applyFill="1" applyBorder="1"/>
    <xf numFmtId="3" fontId="17" fillId="0" borderId="12" xfId="5" applyNumberFormat="1" applyFont="1" applyFill="1" applyBorder="1" applyAlignment="1"/>
    <xf numFmtId="3" fontId="17" fillId="0" borderId="12" xfId="5" applyNumberFormat="1" applyFont="1" applyBorder="1" applyAlignment="1"/>
    <xf numFmtId="3" fontId="17" fillId="0" borderId="47" xfId="5" applyNumberFormat="1" applyFont="1" applyBorder="1" applyAlignment="1"/>
    <xf numFmtId="3" fontId="17" fillId="0" borderId="13" xfId="5" applyNumberFormat="1" applyFont="1" applyFill="1" applyBorder="1"/>
    <xf numFmtId="3" fontId="17" fillId="0" borderId="14" xfId="5" applyNumberFormat="1" applyFont="1" applyFill="1" applyBorder="1" applyAlignment="1">
      <alignment horizontal="right"/>
    </xf>
    <xf numFmtId="3" fontId="17" fillId="0" borderId="47" xfId="5" applyNumberFormat="1" applyFont="1" applyBorder="1" applyAlignment="1">
      <alignment horizontal="right"/>
    </xf>
    <xf numFmtId="3" fontId="17" fillId="0" borderId="13" xfId="5" applyNumberFormat="1" applyFont="1" applyFill="1" applyBorder="1" applyAlignment="1">
      <alignment wrapText="1"/>
    </xf>
    <xf numFmtId="3" fontId="17" fillId="0" borderId="47" xfId="5" applyNumberFormat="1" applyFont="1" applyBorder="1" applyAlignment="1">
      <alignment horizontal="center"/>
    </xf>
    <xf numFmtId="3" fontId="18" fillId="3" borderId="28" xfId="5" applyNumberFormat="1" applyFont="1" applyFill="1" applyBorder="1" applyAlignment="1">
      <alignment horizontal="right"/>
    </xf>
    <xf numFmtId="3" fontId="18" fillId="3" borderId="29" xfId="5" applyNumberFormat="1" applyFont="1" applyFill="1" applyBorder="1"/>
    <xf numFmtId="3" fontId="18" fillId="3" borderId="29" xfId="5" applyNumberFormat="1" applyFont="1" applyFill="1" applyBorder="1" applyAlignment="1">
      <alignment horizontal="center"/>
    </xf>
    <xf numFmtId="3" fontId="17" fillId="3" borderId="29" xfId="5" applyNumberFormat="1" applyFont="1" applyFill="1" applyBorder="1"/>
    <xf numFmtId="3" fontId="18" fillId="0" borderId="47" xfId="5" applyNumberFormat="1" applyFont="1" applyFill="1" applyBorder="1" applyAlignment="1">
      <alignment horizontal="center"/>
    </xf>
    <xf numFmtId="3" fontId="17" fillId="0" borderId="30" xfId="5" applyNumberFormat="1" applyFont="1" applyFill="1" applyBorder="1" applyAlignment="1">
      <alignment horizontal="left" wrapText="1"/>
    </xf>
    <xf numFmtId="3" fontId="34" fillId="0" borderId="46" xfId="5" applyNumberFormat="1" applyFont="1" applyBorder="1" applyAlignment="1">
      <alignment horizontal="center" vertical="center" wrapText="1"/>
    </xf>
    <xf numFmtId="3" fontId="17" fillId="0" borderId="7" xfId="5" applyNumberFormat="1" applyFont="1" applyBorder="1" applyAlignment="1">
      <alignment horizontal="center" vertical="center" wrapText="1"/>
    </xf>
    <xf numFmtId="3" fontId="17" fillId="0" borderId="31" xfId="5" applyNumberFormat="1" applyFont="1" applyFill="1" applyBorder="1" applyAlignment="1">
      <alignment horizontal="center" vertical="center" wrapText="1"/>
    </xf>
    <xf numFmtId="3" fontId="0" fillId="0" borderId="40" xfId="0" applyNumberFormat="1" applyBorder="1"/>
    <xf numFmtId="3" fontId="17" fillId="0" borderId="20" xfId="5" applyNumberFormat="1" applyFont="1" applyFill="1" applyBorder="1" applyAlignment="1">
      <alignment horizontal="left" wrapText="1"/>
    </xf>
    <xf numFmtId="3" fontId="34" fillId="0" borderId="47" xfId="5" applyNumberFormat="1" applyFont="1" applyBorder="1" applyAlignment="1">
      <alignment horizontal="center" vertical="center" wrapText="1"/>
    </xf>
    <xf numFmtId="3" fontId="17" fillId="0" borderId="21" xfId="5" applyNumberFormat="1" applyFont="1" applyBorder="1" applyAlignment="1">
      <alignment horizontal="center" vertical="center" wrapText="1"/>
    </xf>
    <xf numFmtId="3" fontId="17" fillId="0" borderId="4" xfId="5" applyNumberFormat="1" applyFont="1" applyFill="1" applyBorder="1" applyAlignment="1">
      <alignment horizontal="right" vertical="center" wrapText="1"/>
    </xf>
    <xf numFmtId="3" fontId="17" fillId="0" borderId="28" xfId="5" applyNumberFormat="1" applyFont="1" applyFill="1" applyBorder="1" applyAlignment="1">
      <alignment horizontal="right"/>
    </xf>
    <xf numFmtId="3" fontId="17" fillId="0" borderId="32" xfId="5" applyNumberFormat="1" applyFont="1" applyFill="1" applyBorder="1"/>
    <xf numFmtId="3" fontId="17" fillId="0" borderId="29" xfId="5" applyNumberFormat="1" applyFont="1" applyFill="1" applyBorder="1" applyAlignment="1">
      <alignment horizontal="right"/>
    </xf>
    <xf numFmtId="3" fontId="17" fillId="0" borderId="34" xfId="5" applyNumberFormat="1" applyFont="1" applyFill="1" applyBorder="1" applyAlignment="1">
      <alignment horizontal="right"/>
    </xf>
    <xf numFmtId="3" fontId="17" fillId="6" borderId="28" xfId="5" applyNumberFormat="1" applyFont="1" applyFill="1" applyBorder="1" applyAlignment="1">
      <alignment horizontal="right"/>
    </xf>
    <xf numFmtId="3" fontId="17" fillId="6" borderId="48" xfId="5" applyNumberFormat="1" applyFont="1" applyFill="1" applyBorder="1"/>
    <xf numFmtId="3" fontId="17" fillId="6" borderId="34" xfId="5" applyNumberFormat="1" applyFont="1" applyFill="1" applyBorder="1" applyAlignment="1">
      <alignment horizontal="right"/>
    </xf>
    <xf numFmtId="3" fontId="18" fillId="3" borderId="27" xfId="5" applyNumberFormat="1" applyFont="1" applyFill="1" applyBorder="1" applyAlignment="1"/>
    <xf numFmtId="3" fontId="18" fillId="3" borderId="35" xfId="5" applyNumberFormat="1" applyFont="1" applyFill="1" applyBorder="1" applyAlignment="1"/>
    <xf numFmtId="3" fontId="18" fillId="3" borderId="24" xfId="5" applyNumberFormat="1" applyFont="1" applyFill="1" applyBorder="1" applyAlignment="1">
      <alignment horizontal="right"/>
    </xf>
    <xf numFmtId="3" fontId="18" fillId="0" borderId="0" xfId="5" applyNumberFormat="1" applyFont="1" applyFill="1" applyBorder="1" applyAlignment="1">
      <alignment horizontal="left"/>
    </xf>
    <xf numFmtId="3" fontId="18" fillId="0" borderId="0" xfId="5" applyNumberFormat="1" applyFont="1" applyFill="1" applyBorder="1" applyAlignment="1"/>
    <xf numFmtId="3" fontId="29" fillId="7" borderId="36" xfId="5" applyNumberFormat="1" applyFont="1" applyFill="1" applyBorder="1" applyAlignment="1"/>
    <xf numFmtId="3" fontId="29" fillId="7" borderId="27" xfId="5" applyNumberFormat="1" applyFont="1" applyFill="1" applyBorder="1" applyAlignment="1"/>
    <xf numFmtId="3" fontId="1" fillId="7" borderId="27" xfId="5" applyNumberFormat="1" applyFont="1" applyFill="1" applyBorder="1" applyAlignment="1"/>
    <xf numFmtId="3" fontId="18" fillId="3" borderId="28" xfId="5" applyNumberFormat="1" applyFont="1" applyFill="1" applyBorder="1" applyAlignment="1">
      <alignment horizontal="left" vertical="center"/>
    </xf>
    <xf numFmtId="3" fontId="29" fillId="2" borderId="36" xfId="5" applyNumberFormat="1" applyFont="1" applyFill="1" applyBorder="1"/>
    <xf numFmtId="3" fontId="29" fillId="2" borderId="3" xfId="5" applyNumberFormat="1" applyFont="1" applyFill="1" applyBorder="1"/>
    <xf numFmtId="3" fontId="29" fillId="0" borderId="40" xfId="5" applyNumberFormat="1" applyFont="1" applyFill="1" applyBorder="1"/>
    <xf numFmtId="3" fontId="1" fillId="0" borderId="0" xfId="5" applyNumberFormat="1" applyFont="1" applyFill="1" applyBorder="1"/>
    <xf numFmtId="3" fontId="1" fillId="0" borderId="0" xfId="5" applyNumberFormat="1" applyFont="1"/>
    <xf numFmtId="3" fontId="17" fillId="0" borderId="17" xfId="5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center"/>
    </xf>
    <xf numFmtId="3" fontId="17" fillId="0" borderId="40" xfId="5" applyNumberFormat="1" applyFont="1" applyBorder="1" applyAlignment="1">
      <alignment horizontal="center" wrapText="1"/>
    </xf>
    <xf numFmtId="3" fontId="17" fillId="0" borderId="40" xfId="5" applyNumberFormat="1" applyFont="1" applyBorder="1" applyAlignment="1">
      <alignment horizontal="right"/>
    </xf>
    <xf numFmtId="3" fontId="17" fillId="0" borderId="25" xfId="5" applyNumberFormat="1" applyFont="1" applyFill="1" applyBorder="1"/>
    <xf numFmtId="3" fontId="17" fillId="0" borderId="40" xfId="5" applyNumberFormat="1" applyFont="1" applyBorder="1"/>
    <xf numFmtId="3" fontId="17" fillId="0" borderId="20" xfId="5" applyNumberFormat="1" applyFont="1" applyBorder="1"/>
    <xf numFmtId="3" fontId="17" fillId="0" borderId="4" xfId="5" applyNumberFormat="1" applyFont="1" applyFill="1" applyBorder="1"/>
    <xf numFmtId="3" fontId="18" fillId="0" borderId="40" xfId="5" applyNumberFormat="1" applyFont="1" applyFill="1" applyBorder="1" applyAlignment="1">
      <alignment horizontal="right"/>
    </xf>
    <xf numFmtId="3" fontId="29" fillId="7" borderId="36" xfId="5" applyNumberFormat="1" applyFont="1" applyFill="1" applyBorder="1"/>
    <xf numFmtId="3" fontId="29" fillId="7" borderId="3" xfId="5" applyNumberFormat="1" applyFont="1" applyFill="1" applyBorder="1"/>
    <xf numFmtId="3" fontId="17" fillId="0" borderId="41" xfId="5" applyNumberFormat="1" applyFont="1" applyBorder="1" applyAlignment="1">
      <alignment horizontal="right"/>
    </xf>
    <xf numFmtId="3" fontId="14" fillId="0" borderId="0" xfId="5" applyNumberFormat="1" applyFont="1" applyBorder="1" applyAlignment="1">
      <alignment horizontal="left"/>
    </xf>
    <xf numFmtId="3" fontId="14" fillId="0" borderId="0" xfId="5" applyNumberFormat="1" applyFont="1" applyFill="1" applyBorder="1" applyAlignment="1">
      <alignment horizontal="right"/>
    </xf>
    <xf numFmtId="3" fontId="29" fillId="2" borderId="27" xfId="5" applyNumberFormat="1" applyFont="1" applyFill="1" applyBorder="1"/>
    <xf numFmtId="3" fontId="17" fillId="0" borderId="23" xfId="5" applyNumberFormat="1" applyFont="1" applyBorder="1" applyAlignment="1">
      <alignment horizontal="center" vertical="center" wrapText="1"/>
    </xf>
    <xf numFmtId="3" fontId="17" fillId="0" borderId="22" xfId="5" applyNumberFormat="1" applyFont="1" applyBorder="1" applyAlignment="1">
      <alignment horizontal="center" vertical="center" wrapText="1"/>
    </xf>
    <xf numFmtId="3" fontId="1" fillId="0" borderId="0" xfId="5" applyNumberFormat="1" applyFont="1" applyFill="1" applyBorder="1" applyAlignment="1">
      <alignment horizontal="center" vertical="center" wrapText="1"/>
    </xf>
    <xf numFmtId="3" fontId="18" fillId="0" borderId="30" xfId="5" applyNumberFormat="1" applyFont="1" applyBorder="1" applyAlignment="1">
      <alignment wrapText="1"/>
    </xf>
    <xf numFmtId="3" fontId="17" fillId="0" borderId="7" xfId="5" applyNumberFormat="1" applyFont="1" applyBorder="1" applyAlignment="1">
      <alignment horizontal="center" wrapText="1"/>
    </xf>
    <xf numFmtId="3" fontId="17" fillId="0" borderId="7" xfId="5" applyNumberFormat="1" applyFont="1" applyBorder="1" applyAlignment="1"/>
    <xf numFmtId="3" fontId="17" fillId="0" borderId="31" xfId="5" applyNumberFormat="1" applyFont="1" applyFill="1" applyBorder="1" applyAlignment="1">
      <alignment horizontal="center" wrapText="1"/>
    </xf>
    <xf numFmtId="3" fontId="1" fillId="0" borderId="47" xfId="5" applyNumberFormat="1" applyFont="1" applyFill="1" applyBorder="1" applyAlignment="1"/>
    <xf numFmtId="3" fontId="17" fillId="0" borderId="14" xfId="5" applyNumberFormat="1" applyFont="1" applyBorder="1" applyAlignment="1">
      <alignment horizontal="center"/>
    </xf>
    <xf numFmtId="3" fontId="17" fillId="0" borderId="39" xfId="5" applyNumberFormat="1" applyFont="1" applyBorder="1" applyAlignment="1">
      <alignment horizontal="center"/>
    </xf>
    <xf numFmtId="3" fontId="17" fillId="0" borderId="25" xfId="5" applyNumberFormat="1" applyFont="1" applyFill="1" applyBorder="1" applyAlignment="1">
      <alignment horizontal="right"/>
    </xf>
    <xf numFmtId="3" fontId="1" fillId="0" borderId="0" xfId="5" applyNumberFormat="1" applyFont="1" applyFill="1" applyBorder="1" applyAlignment="1">
      <alignment horizontal="center"/>
    </xf>
    <xf numFmtId="3" fontId="17" fillId="3" borderId="42" xfId="5" applyNumberFormat="1" applyFont="1" applyFill="1" applyBorder="1" applyAlignment="1">
      <alignment wrapText="1"/>
    </xf>
    <xf numFmtId="3" fontId="17" fillId="3" borderId="43" xfId="5" applyNumberFormat="1" applyFont="1" applyFill="1" applyBorder="1" applyAlignment="1">
      <alignment horizontal="center"/>
    </xf>
    <xf numFmtId="3" fontId="17" fillId="2" borderId="60" xfId="5" applyNumberFormat="1" applyFont="1" applyFill="1" applyBorder="1" applyAlignment="1">
      <alignment horizontal="right"/>
    </xf>
    <xf numFmtId="3" fontId="1" fillId="0" borderId="47" xfId="5" applyNumberFormat="1" applyFont="1" applyFill="1" applyBorder="1" applyAlignment="1">
      <alignment horizontal="center"/>
    </xf>
    <xf numFmtId="3" fontId="17" fillId="0" borderId="7" xfId="5" applyNumberFormat="1" applyFont="1" applyBorder="1" applyAlignment="1">
      <alignment horizontal="center"/>
    </xf>
    <xf numFmtId="3" fontId="17" fillId="0" borderId="31" xfId="5" applyNumberFormat="1" applyFont="1" applyFill="1" applyBorder="1" applyAlignment="1">
      <alignment horizontal="right"/>
    </xf>
    <xf numFmtId="3" fontId="17" fillId="0" borderId="31" xfId="5" applyNumberFormat="1" applyFont="1" applyFill="1" applyBorder="1"/>
    <xf numFmtId="3" fontId="18" fillId="3" borderId="28" xfId="5" applyNumberFormat="1" applyFont="1" applyFill="1" applyBorder="1" applyAlignment="1">
      <alignment horizontal="left"/>
    </xf>
    <xf numFmtId="3" fontId="18" fillId="3" borderId="23" xfId="5" applyNumberFormat="1" applyFont="1" applyFill="1" applyBorder="1" applyAlignment="1">
      <alignment horizontal="center"/>
    </xf>
    <xf numFmtId="3" fontId="18" fillId="3" borderId="27" xfId="5" applyNumberFormat="1" applyFont="1" applyFill="1" applyBorder="1" applyAlignment="1">
      <alignment horizontal="center"/>
    </xf>
    <xf numFmtId="3" fontId="18" fillId="3" borderId="10" xfId="5" applyNumberFormat="1" applyFont="1" applyFill="1" applyBorder="1" applyAlignment="1">
      <alignment horizontal="right"/>
    </xf>
    <xf numFmtId="3" fontId="1" fillId="0" borderId="0" xfId="5" applyNumberFormat="1" applyFont="1" applyFill="1" applyBorder="1" applyAlignment="1"/>
    <xf numFmtId="3" fontId="28" fillId="0" borderId="0" xfId="5" applyNumberFormat="1"/>
    <xf numFmtId="3" fontId="29" fillId="7" borderId="27" xfId="5" applyNumberFormat="1" applyFont="1" applyFill="1" applyBorder="1"/>
    <xf numFmtId="3" fontId="1" fillId="2" borderId="24" xfId="5" applyNumberFormat="1" applyFont="1" applyFill="1" applyBorder="1"/>
    <xf numFmtId="3" fontId="18" fillId="0" borderId="17" xfId="5" applyNumberFormat="1" applyFont="1" applyFill="1" applyBorder="1" applyAlignment="1">
      <alignment horizontal="left"/>
    </xf>
    <xf numFmtId="3" fontId="34" fillId="0" borderId="44" xfId="5" applyNumberFormat="1" applyFont="1" applyFill="1" applyBorder="1" applyAlignment="1">
      <alignment horizontal="center" wrapText="1"/>
    </xf>
    <xf numFmtId="3" fontId="17" fillId="0" borderId="7" xfId="5" applyNumberFormat="1" applyFont="1" applyFill="1" applyBorder="1" applyAlignment="1"/>
    <xf numFmtId="3" fontId="17" fillId="0" borderId="56" xfId="5" applyNumberFormat="1" applyFont="1" applyFill="1" applyBorder="1" applyAlignment="1"/>
    <xf numFmtId="3" fontId="17" fillId="0" borderId="55" xfId="5" applyNumberFormat="1" applyFont="1" applyFill="1" applyBorder="1" applyAlignment="1"/>
    <xf numFmtId="3" fontId="38" fillId="0" borderId="56" xfId="5" applyNumberFormat="1" applyFont="1" applyFill="1" applyBorder="1" applyAlignment="1"/>
    <xf numFmtId="3" fontId="17" fillId="3" borderId="19" xfId="5" applyNumberFormat="1" applyFont="1" applyFill="1" applyBorder="1"/>
    <xf numFmtId="3" fontId="38" fillId="0" borderId="39" xfId="5" applyNumberFormat="1" applyFont="1" applyFill="1" applyBorder="1" applyAlignment="1">
      <alignment horizontal="left" wrapText="1"/>
    </xf>
    <xf numFmtId="3" fontId="17" fillId="0" borderId="15" xfId="5" applyNumberFormat="1" applyFont="1" applyFill="1" applyBorder="1" applyAlignment="1">
      <alignment vertical="center" wrapText="1"/>
    </xf>
    <xf numFmtId="3" fontId="17" fillId="0" borderId="13" xfId="5" applyNumberFormat="1" applyFont="1" applyFill="1" applyBorder="1" applyAlignment="1">
      <alignment vertical="center"/>
    </xf>
    <xf numFmtId="3" fontId="17" fillId="3" borderId="25" xfId="5" applyNumberFormat="1" applyFont="1" applyFill="1" applyBorder="1"/>
    <xf numFmtId="3" fontId="17" fillId="0" borderId="16" xfId="5" applyNumberFormat="1" applyFont="1" applyFill="1" applyBorder="1" applyAlignment="1">
      <alignment horizontal="right"/>
    </xf>
    <xf numFmtId="3" fontId="38" fillId="0" borderId="50" xfId="5" applyNumberFormat="1" applyFont="1" applyFill="1" applyBorder="1" applyAlignment="1">
      <alignment horizontal="left" wrapText="1"/>
    </xf>
    <xf numFmtId="3" fontId="17" fillId="0" borderId="15" xfId="5" applyNumberFormat="1" applyFont="1" applyFill="1" applyBorder="1" applyAlignment="1">
      <alignment horizontal="left" vertical="top" wrapText="1"/>
    </xf>
    <xf numFmtId="3" fontId="17" fillId="0" borderId="60" xfId="5" applyNumberFormat="1" applyFont="1" applyFill="1" applyBorder="1"/>
    <xf numFmtId="3" fontId="18" fillId="3" borderId="34" xfId="5" applyNumberFormat="1" applyFont="1" applyFill="1" applyBorder="1" applyAlignment="1">
      <alignment horizontal="right"/>
    </xf>
    <xf numFmtId="3" fontId="17" fillId="0" borderId="14" xfId="5" applyNumberFormat="1" applyFont="1" applyFill="1" applyBorder="1" applyAlignment="1"/>
    <xf numFmtId="3" fontId="17" fillId="13" borderId="12" xfId="5" applyNumberFormat="1" applyFont="1" applyFill="1" applyBorder="1" applyAlignment="1"/>
    <xf numFmtId="3" fontId="17" fillId="13" borderId="19" xfId="5" applyNumberFormat="1" applyFont="1" applyFill="1" applyBorder="1"/>
    <xf numFmtId="0" fontId="1" fillId="0" borderId="0" xfId="0" applyFont="1"/>
    <xf numFmtId="3" fontId="4" fillId="3" borderId="36" xfId="0" applyNumberFormat="1" applyFont="1" applyFill="1" applyBorder="1"/>
    <xf numFmtId="3" fontId="4" fillId="3" borderId="27" xfId="0" applyNumberFormat="1" applyFont="1" applyFill="1" applyBorder="1"/>
    <xf numFmtId="3" fontId="4" fillId="0" borderId="53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62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left" vertical="top" wrapText="1"/>
    </xf>
    <xf numFmtId="3" fontId="2" fillId="0" borderId="45" xfId="0" applyNumberFormat="1" applyFont="1" applyBorder="1" applyAlignment="1">
      <alignment horizontal="left" vertical="top" wrapText="1"/>
    </xf>
    <xf numFmtId="3" fontId="2" fillId="0" borderId="67" xfId="0" applyNumberFormat="1" applyFont="1" applyBorder="1" applyAlignment="1">
      <alignment horizontal="left" vertical="top" wrapText="1"/>
    </xf>
    <xf numFmtId="3" fontId="2" fillId="0" borderId="68" xfId="0" applyNumberFormat="1" applyFont="1" applyBorder="1" applyAlignment="1">
      <alignment horizontal="left" vertical="top" wrapText="1"/>
    </xf>
    <xf numFmtId="3" fontId="4" fillId="2" borderId="36" xfId="0" applyNumberFormat="1" applyFont="1" applyFill="1" applyBorder="1" applyAlignment="1">
      <alignment horizontal="center" wrapText="1"/>
    </xf>
    <xf numFmtId="3" fontId="2" fillId="2" borderId="27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3" fontId="2" fillId="0" borderId="0" xfId="1" applyNumberFormat="1" applyFont="1" applyAlignment="1">
      <alignment horizontal="left"/>
    </xf>
    <xf numFmtId="3" fontId="2" fillId="0" borderId="0" xfId="1" applyNumberFormat="1" applyFont="1"/>
    <xf numFmtId="3" fontId="2" fillId="0" borderId="4" xfId="1" applyNumberFormat="1" applyFont="1" applyBorder="1"/>
    <xf numFmtId="3" fontId="4" fillId="2" borderId="52" xfId="0" applyNumberFormat="1" applyFont="1" applyFill="1" applyBorder="1"/>
    <xf numFmtId="3" fontId="4" fillId="2" borderId="37" xfId="0" applyNumberFormat="1" applyFont="1" applyFill="1" applyBorder="1"/>
    <xf numFmtId="3" fontId="4" fillId="0" borderId="0" xfId="1" applyNumberFormat="1" applyFont="1"/>
    <xf numFmtId="3" fontId="4" fillId="3" borderId="13" xfId="0" applyNumberFormat="1" applyFont="1" applyFill="1" applyBorder="1"/>
    <xf numFmtId="3" fontId="4" fillId="3" borderId="39" xfId="0" applyNumberFormat="1" applyFont="1" applyFill="1" applyBorder="1"/>
    <xf numFmtId="3" fontId="4" fillId="3" borderId="40" xfId="0" applyNumberFormat="1" applyFont="1" applyFill="1" applyBorder="1"/>
    <xf numFmtId="3" fontId="4" fillId="3" borderId="0" xfId="0" applyNumberFormat="1" applyFont="1" applyFill="1"/>
    <xf numFmtId="3" fontId="2" fillId="3" borderId="0" xfId="0" applyNumberFormat="1" applyFont="1" applyFill="1"/>
    <xf numFmtId="3" fontId="4" fillId="0" borderId="11" xfId="0" applyNumberFormat="1" applyFont="1" applyFill="1" applyBorder="1"/>
    <xf numFmtId="3" fontId="4" fillId="0" borderId="56" xfId="0" applyNumberFormat="1" applyFont="1" applyFill="1" applyBorder="1"/>
    <xf numFmtId="3" fontId="2" fillId="0" borderId="40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3" fontId="2" fillId="0" borderId="4" xfId="0" applyNumberFormat="1" applyFont="1" applyBorder="1" applyAlignment="1">
      <alignment horizontal="left" wrapText="1"/>
    </xf>
    <xf numFmtId="3" fontId="4" fillId="2" borderId="0" xfId="1" applyNumberFormat="1" applyFont="1" applyFill="1" applyAlignment="1">
      <alignment horizontal="left" vertical="top" wrapText="1"/>
    </xf>
    <xf numFmtId="3" fontId="4" fillId="0" borderId="3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4" fillId="2" borderId="36" xfId="0" applyNumberFormat="1" applyFont="1" applyFill="1" applyBorder="1" applyAlignment="1">
      <alignment horizontal="center" wrapText="1"/>
    </xf>
    <xf numFmtId="0" fontId="2" fillId="2" borderId="27" xfId="0" applyNumberFormat="1" applyFont="1" applyFill="1" applyBorder="1" applyAlignment="1">
      <alignment horizontal="center" wrapText="1"/>
    </xf>
    <xf numFmtId="0" fontId="2" fillId="2" borderId="24" xfId="0" applyNumberFormat="1" applyFont="1" applyFill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3" fontId="2" fillId="0" borderId="0" xfId="7" applyNumberFormat="1" applyFont="1" applyAlignment="1">
      <alignment horizontal="left"/>
    </xf>
    <xf numFmtId="3" fontId="2" fillId="0" borderId="0" xfId="7" applyNumberFormat="1" applyFont="1"/>
    <xf numFmtId="3" fontId="2" fillId="0" borderId="4" xfId="7" applyNumberFormat="1" applyFont="1" applyBorder="1"/>
    <xf numFmtId="0" fontId="2" fillId="0" borderId="4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center"/>
    </xf>
    <xf numFmtId="0" fontId="4" fillId="0" borderId="36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right"/>
    </xf>
    <xf numFmtId="0" fontId="4" fillId="3" borderId="36" xfId="0" applyNumberFormat="1" applyFont="1" applyFill="1" applyBorder="1"/>
    <xf numFmtId="0" fontId="4" fillId="3" borderId="27" xfId="0" applyNumberFormat="1" applyFont="1" applyFill="1" applyBorder="1"/>
    <xf numFmtId="0" fontId="4" fillId="0" borderId="53" xfId="0" applyNumberFormat="1" applyFont="1" applyBorder="1" applyAlignment="1">
      <alignment horizontal="right"/>
    </xf>
    <xf numFmtId="0" fontId="4" fillId="0" borderId="45" xfId="0" applyNumberFormat="1" applyFont="1" applyBorder="1" applyAlignment="1">
      <alignment horizontal="right"/>
    </xf>
    <xf numFmtId="0" fontId="4" fillId="0" borderId="62" xfId="0" applyNumberFormat="1" applyFont="1" applyBorder="1" applyAlignment="1">
      <alignment horizontal="right"/>
    </xf>
    <xf numFmtId="0" fontId="11" fillId="0" borderId="53" xfId="0" applyNumberFormat="1" applyFont="1" applyBorder="1" applyAlignment="1">
      <alignment horizontal="left" vertical="top" wrapText="1"/>
    </xf>
    <xf numFmtId="0" fontId="2" fillId="0" borderId="45" xfId="0" applyNumberFormat="1" applyFont="1" applyBorder="1" applyAlignment="1">
      <alignment horizontal="left" vertical="top" wrapText="1"/>
    </xf>
    <xf numFmtId="3" fontId="4" fillId="0" borderId="0" xfId="7" applyNumberFormat="1" applyFont="1"/>
    <xf numFmtId="0" fontId="2" fillId="0" borderId="67" xfId="0" applyNumberFormat="1" applyFont="1" applyBorder="1" applyAlignment="1">
      <alignment horizontal="left" vertical="top" wrapText="1"/>
    </xf>
    <xf numFmtId="0" fontId="2" fillId="0" borderId="68" xfId="0" applyNumberFormat="1" applyFont="1" applyBorder="1" applyAlignment="1">
      <alignment horizontal="left" vertical="top" wrapText="1"/>
    </xf>
    <xf numFmtId="0" fontId="4" fillId="3" borderId="40" xfId="0" applyNumberFormat="1" applyFont="1" applyFill="1" applyBorder="1"/>
    <xf numFmtId="0" fontId="4" fillId="3" borderId="0" xfId="0" applyNumberFormat="1" applyFont="1" applyFill="1"/>
    <xf numFmtId="0" fontId="2" fillId="3" borderId="0" xfId="0" applyNumberFormat="1" applyFont="1" applyFill="1"/>
    <xf numFmtId="0" fontId="4" fillId="0" borderId="11" xfId="0" applyNumberFormat="1" applyFont="1" applyFill="1" applyBorder="1"/>
    <xf numFmtId="0" fontId="4" fillId="0" borderId="56" xfId="0" applyNumberFormat="1" applyFont="1" applyFill="1" applyBorder="1"/>
    <xf numFmtId="3" fontId="4" fillId="2" borderId="0" xfId="7" applyNumberFormat="1" applyFont="1" applyFill="1" applyAlignment="1">
      <alignment horizontal="left" vertical="top" wrapText="1"/>
    </xf>
    <xf numFmtId="0" fontId="4" fillId="2" borderId="52" xfId="0" applyNumberFormat="1" applyFont="1" applyFill="1" applyBorder="1"/>
    <xf numFmtId="0" fontId="4" fillId="2" borderId="37" xfId="0" applyNumberFormat="1" applyFont="1" applyFill="1" applyBorder="1"/>
    <xf numFmtId="0" fontId="4" fillId="3" borderId="13" xfId="0" applyNumberFormat="1" applyFont="1" applyFill="1" applyBorder="1"/>
    <xf numFmtId="0" fontId="4" fillId="3" borderId="39" xfId="0" applyNumberFormat="1" applyFont="1" applyFill="1" applyBorder="1"/>
    <xf numFmtId="0" fontId="44" fillId="0" borderId="0" xfId="0" applyNumberFormat="1" applyFont="1" applyAlignment="1"/>
    <xf numFmtId="0" fontId="0" fillId="0" borderId="0" xfId="0" applyAlignment="1"/>
    <xf numFmtId="3" fontId="22" fillId="8" borderId="65" xfId="0" applyNumberFormat="1" applyFont="1" applyFill="1" applyBorder="1" applyAlignment="1">
      <alignment horizontal="center" vertical="center" wrapText="1"/>
    </xf>
    <xf numFmtId="3" fontId="22" fillId="8" borderId="21" xfId="0" applyNumberFormat="1" applyFont="1" applyFill="1" applyBorder="1" applyAlignment="1">
      <alignment horizontal="center" vertical="center" wrapText="1"/>
    </xf>
    <xf numFmtId="3" fontId="22" fillId="8" borderId="9" xfId="0" applyNumberFormat="1" applyFont="1" applyFill="1" applyBorder="1" applyAlignment="1">
      <alignment horizontal="center" vertical="center"/>
    </xf>
    <xf numFmtId="3" fontId="22" fillId="8" borderId="41" xfId="0" applyNumberFormat="1" applyFont="1" applyFill="1" applyBorder="1" applyAlignment="1">
      <alignment horizontal="center" vertical="center"/>
    </xf>
    <xf numFmtId="3" fontId="22" fillId="8" borderId="10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/>
    </xf>
    <xf numFmtId="3" fontId="22" fillId="0" borderId="0" xfId="2" applyNumberFormat="1" applyFont="1" applyAlignment="1"/>
    <xf numFmtId="3" fontId="16" fillId="0" borderId="0" xfId="2" applyNumberFormat="1" applyFont="1" applyAlignment="1"/>
    <xf numFmtId="3" fontId="22" fillId="8" borderId="29" xfId="0" applyNumberFormat="1" applyFont="1" applyFill="1" applyBorder="1" applyAlignment="1">
      <alignment horizontal="center" vertical="center" wrapText="1"/>
    </xf>
    <xf numFmtId="3" fontId="46" fillId="7" borderId="46" xfId="5" applyNumberFormat="1" applyFont="1" applyFill="1" applyBorder="1" applyAlignment="1">
      <alignment horizontal="center" wrapText="1"/>
    </xf>
    <xf numFmtId="3" fontId="46" fillId="7" borderId="54" xfId="5" applyNumberFormat="1" applyFont="1" applyFill="1" applyBorder="1" applyAlignment="1">
      <alignment horizontal="center" wrapText="1"/>
    </xf>
    <xf numFmtId="3" fontId="46" fillId="0" borderId="0" xfId="5" applyNumberFormat="1" applyFont="1" applyBorder="1" applyAlignment="1">
      <alignment horizontal="center"/>
    </xf>
    <xf numFmtId="3" fontId="46" fillId="2" borderId="46" xfId="5" applyNumberFormat="1" applyFont="1" applyFill="1" applyBorder="1" applyAlignment="1">
      <alignment horizontal="center" wrapText="1"/>
    </xf>
    <xf numFmtId="3" fontId="46" fillId="2" borderId="54" xfId="5" applyNumberFormat="1" applyFont="1" applyFill="1" applyBorder="1" applyAlignment="1">
      <alignment horizontal="center" wrapText="1"/>
    </xf>
    <xf numFmtId="3" fontId="30" fillId="0" borderId="0" xfId="5" applyNumberFormat="1" applyFont="1" applyFill="1" applyBorder="1" applyAlignment="1">
      <alignment horizontal="center" wrapText="1"/>
    </xf>
    <xf numFmtId="3" fontId="46" fillId="2" borderId="65" xfId="5" applyNumberFormat="1" applyFont="1" applyFill="1" applyBorder="1" applyAlignment="1">
      <alignment horizontal="center" wrapText="1"/>
    </xf>
    <xf numFmtId="3" fontId="47" fillId="0" borderId="12" xfId="5" applyNumberFormat="1" applyFont="1" applyBorder="1" applyAlignment="1">
      <alignment horizontal="center" wrapText="1"/>
    </xf>
    <xf numFmtId="3" fontId="29" fillId="7" borderId="66" xfId="5" applyNumberFormat="1" applyFont="1" applyFill="1" applyBorder="1"/>
    <xf numFmtId="3" fontId="29" fillId="7" borderId="38" xfId="5" applyNumberFormat="1" applyFont="1" applyFill="1" applyBorder="1"/>
    <xf numFmtId="3" fontId="31" fillId="0" borderId="0" xfId="5" applyNumberFormat="1" applyFont="1" applyAlignment="1"/>
    <xf numFmtId="3" fontId="1" fillId="0" borderId="0" xfId="5" applyNumberFormat="1" applyFont="1" applyAlignment="1"/>
    <xf numFmtId="3" fontId="29" fillId="2" borderId="17" xfId="5" applyNumberFormat="1" applyFont="1" applyFill="1" applyBorder="1"/>
    <xf numFmtId="3" fontId="29" fillId="2" borderId="23" xfId="5" applyNumberFormat="1" applyFont="1" applyFill="1" applyBorder="1"/>
    <xf numFmtId="3" fontId="29" fillId="2" borderId="66" xfId="5" applyNumberFormat="1" applyFont="1" applyFill="1" applyBorder="1"/>
    <xf numFmtId="3" fontId="29" fillId="2" borderId="38" xfId="5" applyNumberFormat="1" applyFont="1" applyFill="1" applyBorder="1"/>
    <xf numFmtId="0" fontId="18" fillId="3" borderId="36" xfId="5" applyFont="1" applyFill="1" applyBorder="1" applyAlignment="1">
      <alignment horizontal="left"/>
    </xf>
    <xf numFmtId="0" fontId="0" fillId="0" borderId="27" xfId="0" applyBorder="1" applyAlignment="1"/>
    <xf numFmtId="0" fontId="0" fillId="0" borderId="35" xfId="0" applyBorder="1" applyAlignment="1"/>
    <xf numFmtId="3" fontId="17" fillId="0" borderId="57" xfId="5" applyNumberFormat="1" applyFont="1" applyFill="1" applyBorder="1" applyAlignment="1">
      <alignment horizontal="left"/>
    </xf>
    <xf numFmtId="3" fontId="28" fillId="0" borderId="33" xfId="5" applyNumberFormat="1" applyBorder="1" applyAlignment="1">
      <alignment horizontal="left"/>
    </xf>
    <xf numFmtId="3" fontId="29" fillId="2" borderId="36" xfId="5" applyNumberFormat="1" applyFont="1" applyFill="1" applyBorder="1" applyAlignment="1"/>
    <xf numFmtId="3" fontId="29" fillId="2" borderId="27" xfId="5" applyNumberFormat="1" applyFont="1" applyFill="1" applyBorder="1" applyAlignment="1"/>
    <xf numFmtId="3" fontId="1" fillId="2" borderId="27" xfId="5" applyNumberFormat="1" applyFont="1" applyFill="1" applyBorder="1" applyAlignment="1"/>
    <xf numFmtId="3" fontId="17" fillId="0" borderId="23" xfId="5" applyNumberFormat="1" applyFont="1" applyFill="1" applyBorder="1" applyAlignment="1">
      <alignment horizontal="center" wrapText="1"/>
    </xf>
    <xf numFmtId="3" fontId="28" fillId="0" borderId="35" xfId="5" applyNumberFormat="1" applyBorder="1" applyAlignment="1"/>
    <xf numFmtId="3" fontId="17" fillId="0" borderId="6" xfId="5" applyNumberFormat="1" applyFont="1" applyFill="1" applyBorder="1" applyAlignment="1">
      <alignment vertical="center" wrapText="1"/>
    </xf>
    <xf numFmtId="3" fontId="17" fillId="0" borderId="20" xfId="5" applyNumberFormat="1" applyFont="1" applyFill="1" applyBorder="1" applyAlignment="1">
      <alignment vertical="center" wrapText="1"/>
    </xf>
    <xf numFmtId="3" fontId="28" fillId="0" borderId="11" xfId="5" applyNumberFormat="1" applyBorder="1" applyAlignment="1">
      <alignment vertical="center" wrapText="1"/>
    </xf>
    <xf numFmtId="3" fontId="17" fillId="0" borderId="15" xfId="5" applyNumberFormat="1" applyFont="1" applyFill="1" applyBorder="1" applyAlignment="1">
      <alignment vertical="center" wrapText="1"/>
    </xf>
    <xf numFmtId="3" fontId="17" fillId="0" borderId="39" xfId="5" applyNumberFormat="1" applyFont="1" applyFill="1" applyBorder="1" applyAlignment="1">
      <alignment wrapText="1"/>
    </xf>
    <xf numFmtId="3" fontId="28" fillId="0" borderId="51" xfId="5" applyNumberFormat="1" applyBorder="1" applyAlignment="1">
      <alignment wrapText="1"/>
    </xf>
    <xf numFmtId="3" fontId="17" fillId="0" borderId="39" xfId="5" applyNumberFormat="1" applyFont="1" applyFill="1" applyBorder="1" applyAlignment="1">
      <alignment horizontal="left" wrapText="1"/>
    </xf>
    <xf numFmtId="3" fontId="17" fillId="0" borderId="51" xfId="5" applyNumberFormat="1" applyFont="1" applyFill="1" applyBorder="1" applyAlignment="1">
      <alignment horizontal="left" wrapText="1"/>
    </xf>
    <xf numFmtId="3" fontId="17" fillId="0" borderId="39" xfId="5" applyNumberFormat="1" applyFont="1" applyFill="1" applyBorder="1" applyAlignment="1">
      <alignment horizontal="left"/>
    </xf>
    <xf numFmtId="3" fontId="28" fillId="0" borderId="51" xfId="5" applyNumberFormat="1" applyBorder="1"/>
    <xf numFmtId="3" fontId="18" fillId="3" borderId="36" xfId="5" applyNumberFormat="1" applyFont="1" applyFill="1" applyBorder="1" applyAlignment="1">
      <alignment horizontal="left"/>
    </xf>
    <xf numFmtId="3" fontId="0" fillId="0" borderId="27" xfId="0" applyNumberFormat="1" applyBorder="1" applyAlignment="1"/>
    <xf numFmtId="3" fontId="0" fillId="0" borderId="35" xfId="0" applyNumberFormat="1" applyBorder="1" applyAlignment="1"/>
    <xf numFmtId="3" fontId="29" fillId="7" borderId="36" xfId="5" applyNumberFormat="1" applyFont="1" applyFill="1" applyBorder="1" applyAlignment="1"/>
    <xf numFmtId="3" fontId="29" fillId="7" borderId="27" xfId="5" applyNumberFormat="1" applyFont="1" applyFill="1" applyBorder="1" applyAlignment="1"/>
    <xf numFmtId="3" fontId="1" fillId="7" borderId="27" xfId="5" applyNumberFormat="1" applyFont="1" applyFill="1" applyBorder="1" applyAlignment="1"/>
    <xf numFmtId="3" fontId="0" fillId="0" borderId="24" xfId="0" applyNumberFormat="1" applyBorder="1" applyAlignment="1"/>
  </cellXfs>
  <cellStyles count="9">
    <cellStyle name="Comma" xfId="8" builtinId="3"/>
    <cellStyle name="Currency" xfId="1" builtinId="4"/>
    <cellStyle name="Currency 2" xfId="7" xr:uid="{00000000-0005-0000-0000-000002000000}"/>
    <cellStyle name="Normal" xfId="0" builtinId="0"/>
    <cellStyle name="Normal 2" xfId="5" xr:uid="{00000000-0005-0000-0000-000004000000}"/>
    <cellStyle name="Normal 3" xfId="6" xr:uid="{00000000-0005-0000-0000-000005000000}"/>
    <cellStyle name="Normale 2" xfId="2" xr:uid="{00000000-0005-0000-0000-000006000000}"/>
    <cellStyle name="Percent" xfId="4" builtinId="5"/>
    <cellStyle name="Valuta 2" xfId="3" xr:uid="{00000000-0005-0000-0000-000008000000}"/>
  </cellStyles>
  <dxfs count="0"/>
  <tableStyles count="0" defaultTableStyle="TableStyleMedium2" defaultPivotStyle="PivotStyleLight16"/>
  <colors>
    <mruColors>
      <color rgb="FF28B5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84"/>
  <sheetViews>
    <sheetView zoomScaleNormal="100" workbookViewId="0">
      <selection activeCell="F15" sqref="F15"/>
    </sheetView>
  </sheetViews>
  <sheetFormatPr defaultColWidth="9.88671875" defaultRowHeight="10.199999999999999" x14ac:dyDescent="0.2"/>
  <cols>
    <col min="1" max="1" width="23.88671875" style="418" customWidth="1"/>
    <col min="2" max="2" width="15.6640625" style="418" customWidth="1"/>
    <col min="3" max="3" width="13.109375" style="418" customWidth="1"/>
    <col min="4" max="4" width="12.33203125" style="418" customWidth="1"/>
    <col min="5" max="5" width="11.5546875" style="418" customWidth="1"/>
    <col min="6" max="6" width="11.6640625" style="418" customWidth="1"/>
    <col min="7" max="7" width="12" style="418" customWidth="1"/>
    <col min="8" max="8" width="12.88671875" style="418" customWidth="1"/>
    <col min="9" max="9" width="18.44140625" style="419" customWidth="1"/>
    <col min="10" max="11" width="9.88671875" style="418"/>
    <col min="12" max="12" width="9.88671875" style="418" customWidth="1"/>
    <col min="13" max="16384" width="9.88671875" style="418"/>
  </cols>
  <sheetData>
    <row r="1" spans="1:14" ht="10.8" thickBot="1" x14ac:dyDescent="0.25">
      <c r="C1" s="509" t="s">
        <v>291</v>
      </c>
      <c r="D1" s="510"/>
      <c r="E1" s="510"/>
    </row>
    <row r="2" spans="1:14" ht="12" customHeight="1" thickBot="1" x14ac:dyDescent="0.25">
      <c r="A2" s="857" t="s">
        <v>341</v>
      </c>
      <c r="B2" s="858"/>
      <c r="C2" s="858"/>
      <c r="D2" s="858"/>
      <c r="E2" s="858"/>
      <c r="F2" s="858"/>
      <c r="G2" s="858"/>
      <c r="H2" s="859"/>
    </row>
    <row r="3" spans="1:14" x14ac:dyDescent="0.2">
      <c r="A3" s="420"/>
      <c r="B3" s="421"/>
      <c r="C3" s="421"/>
      <c r="D3" s="422"/>
      <c r="E3" s="421"/>
      <c r="F3" s="421"/>
      <c r="G3" s="421"/>
      <c r="H3" s="421"/>
    </row>
    <row r="4" spans="1:14" ht="10.8" thickBot="1" x14ac:dyDescent="0.25">
      <c r="A4" s="423" t="s">
        <v>0</v>
      </c>
      <c r="B4" s="418" t="s">
        <v>166</v>
      </c>
      <c r="C4" s="511" t="s">
        <v>342</v>
      </c>
      <c r="D4" s="418" t="s">
        <v>167</v>
      </c>
      <c r="E4" s="511" t="s">
        <v>343</v>
      </c>
    </row>
    <row r="5" spans="1:14" ht="13.8" thickBot="1" x14ac:dyDescent="0.3">
      <c r="A5" s="424"/>
      <c r="B5" s="424"/>
      <c r="C5" s="424"/>
      <c r="D5" s="860" t="s">
        <v>292</v>
      </c>
      <c r="E5" s="861"/>
      <c r="F5" s="861"/>
      <c r="G5" s="861"/>
      <c r="H5" s="862"/>
      <c r="J5" s="425"/>
      <c r="K5" s="425"/>
      <c r="L5" s="425"/>
      <c r="M5" s="425"/>
      <c r="N5" s="425"/>
    </row>
    <row r="6" spans="1:14" ht="13.8" thickBot="1" x14ac:dyDescent="0.3">
      <c r="D6" s="426" t="s">
        <v>2</v>
      </c>
      <c r="E6" s="427"/>
      <c r="F6" s="426" t="s">
        <v>1</v>
      </c>
      <c r="G6" s="427"/>
      <c r="H6" s="428" t="s">
        <v>293</v>
      </c>
      <c r="J6" s="425"/>
      <c r="K6" s="425"/>
      <c r="L6" s="425"/>
      <c r="M6" s="425"/>
      <c r="N6" s="425"/>
    </row>
    <row r="7" spans="1:14" ht="10.5" customHeight="1" thickBot="1" x14ac:dyDescent="0.3">
      <c r="A7" s="429" t="s">
        <v>196</v>
      </c>
      <c r="B7" s="430"/>
      <c r="C7" s="431"/>
      <c r="D7" s="432"/>
      <c r="E7" s="433"/>
      <c r="F7" s="432"/>
      <c r="G7" s="433"/>
      <c r="H7" s="432"/>
      <c r="J7" s="434"/>
      <c r="K7" s="434"/>
      <c r="L7" s="434"/>
      <c r="M7" s="434"/>
      <c r="N7" s="434"/>
    </row>
    <row r="8" spans="1:14" ht="11.7" customHeight="1" thickBot="1" x14ac:dyDescent="0.3">
      <c r="A8" s="863" t="s">
        <v>3</v>
      </c>
      <c r="B8" s="864"/>
      <c r="C8" s="865"/>
      <c r="D8" s="230">
        <f>'A. Staff Costs'!F17</f>
        <v>102200</v>
      </c>
      <c r="E8" s="416"/>
      <c r="F8" s="231">
        <f>'A. Staff Costs'!D24</f>
        <v>0</v>
      </c>
      <c r="G8" s="415"/>
      <c r="H8" s="231">
        <f>D8+F8</f>
        <v>102200</v>
      </c>
      <c r="J8" s="434"/>
      <c r="K8" s="434"/>
      <c r="L8" s="434"/>
      <c r="M8" s="434"/>
      <c r="N8" s="434"/>
    </row>
    <row r="9" spans="1:14" ht="12" customHeight="1" thickBot="1" x14ac:dyDescent="0.3">
      <c r="A9" s="416" t="s">
        <v>4</v>
      </c>
      <c r="B9" s="416"/>
      <c r="C9" s="416"/>
      <c r="D9" s="230">
        <f>'A. Staff Costs'!F28</f>
        <v>0</v>
      </c>
      <c r="E9" s="416"/>
      <c r="F9" s="231">
        <f>'A. Staff Costs'!F32</f>
        <v>0</v>
      </c>
      <c r="G9" s="415"/>
      <c r="H9" s="231">
        <f>D9+F9</f>
        <v>0</v>
      </c>
      <c r="J9" s="434"/>
      <c r="K9" s="434"/>
      <c r="L9" s="434"/>
      <c r="M9" s="434"/>
      <c r="N9" s="434"/>
    </row>
    <row r="10" spans="1:14" ht="10.95" customHeight="1" thickBot="1" x14ac:dyDescent="0.3">
      <c r="A10" s="232" t="s">
        <v>5</v>
      </c>
      <c r="B10" s="417"/>
      <c r="C10" s="417"/>
      <c r="D10" s="233">
        <f>SUM(D8:D9)</f>
        <v>102200</v>
      </c>
      <c r="E10" s="417"/>
      <c r="F10" s="234">
        <f>SUM(F8:F9)</f>
        <v>0</v>
      </c>
      <c r="G10" s="235"/>
      <c r="H10" s="236">
        <f t="shared" ref="H10" si="0">+D10+F10</f>
        <v>102200</v>
      </c>
      <c r="I10" s="435"/>
      <c r="J10" s="434"/>
      <c r="K10" s="434"/>
      <c r="L10" s="434"/>
      <c r="M10" s="434"/>
      <c r="N10" s="434"/>
    </row>
    <row r="11" spans="1:14" ht="12" customHeight="1" thickBot="1" x14ac:dyDescent="0.3">
      <c r="A11" s="237" t="s">
        <v>197</v>
      </c>
      <c r="B11" s="237"/>
      <c r="C11" s="237"/>
      <c r="D11" s="237"/>
      <c r="E11" s="238"/>
      <c r="F11" s="238"/>
      <c r="G11" s="238"/>
      <c r="H11" s="238"/>
      <c r="J11" s="434"/>
      <c r="K11" s="434"/>
      <c r="L11" s="434"/>
      <c r="M11" s="434"/>
      <c r="N11" s="434"/>
    </row>
    <row r="12" spans="1:14" ht="14.4" thickBot="1" x14ac:dyDescent="0.3">
      <c r="A12" s="415" t="s">
        <v>6</v>
      </c>
      <c r="B12" s="239"/>
      <c r="C12" s="416"/>
      <c r="D12" s="240">
        <f>'B. Participation to meetings'!D13</f>
        <v>71600</v>
      </c>
      <c r="E12" s="416"/>
      <c r="F12" s="241">
        <f>'B. Participation to meetings'!C17</f>
        <v>0</v>
      </c>
      <c r="G12" s="415"/>
      <c r="H12" s="231">
        <f t="shared" ref="H12:H18" si="1">D12+F12</f>
        <v>71600</v>
      </c>
      <c r="J12" s="434"/>
      <c r="K12" s="434"/>
      <c r="L12" s="434"/>
      <c r="M12" s="434"/>
      <c r="N12" s="434"/>
    </row>
    <row r="13" spans="1:14" ht="14.4" thickBot="1" x14ac:dyDescent="0.3">
      <c r="A13" s="415" t="s">
        <v>7</v>
      </c>
      <c r="B13" s="239"/>
      <c r="C13" s="416"/>
      <c r="D13" s="242">
        <f>'B. Participation to meetings'!F13</f>
        <v>53700</v>
      </c>
      <c r="E13" s="243"/>
      <c r="F13" s="244">
        <f>'B. Participation to meetings'!C18</f>
        <v>0</v>
      </c>
      <c r="G13" s="245"/>
      <c r="H13" s="231">
        <f t="shared" si="1"/>
        <v>53700</v>
      </c>
      <c r="J13" s="434"/>
      <c r="K13" s="434"/>
      <c r="L13" s="434"/>
      <c r="M13" s="434"/>
      <c r="N13" s="434"/>
    </row>
    <row r="14" spans="1:14" ht="14.4" thickBot="1" x14ac:dyDescent="0.3">
      <c r="A14" s="415" t="s">
        <v>8</v>
      </c>
      <c r="B14" s="239"/>
      <c r="C14" s="416"/>
      <c r="D14" s="244">
        <f>'B. Participation to meetings'!D29</f>
        <v>1050</v>
      </c>
      <c r="E14" s="243"/>
      <c r="F14" s="244">
        <v>1000</v>
      </c>
      <c r="G14" s="245"/>
      <c r="H14" s="231">
        <f t="shared" si="1"/>
        <v>2050</v>
      </c>
      <c r="J14" s="434"/>
      <c r="K14" s="434"/>
      <c r="L14" s="434"/>
      <c r="M14" s="434"/>
      <c r="N14" s="434"/>
    </row>
    <row r="15" spans="1:14" ht="14.4" thickBot="1" x14ac:dyDescent="0.3">
      <c r="A15" s="415" t="s">
        <v>9</v>
      </c>
      <c r="B15" s="239"/>
      <c r="C15" s="416"/>
      <c r="D15" s="242">
        <f>'B. Participation to meetings'!E29</f>
        <v>576</v>
      </c>
      <c r="E15" s="243"/>
      <c r="F15" s="244">
        <v>500</v>
      </c>
      <c r="G15" s="245"/>
      <c r="H15" s="231">
        <f t="shared" si="1"/>
        <v>1076</v>
      </c>
      <c r="J15" s="434"/>
      <c r="K15" s="434"/>
      <c r="L15" s="434"/>
      <c r="M15" s="434"/>
      <c r="N15" s="434"/>
    </row>
    <row r="16" spans="1:14" ht="14.4" thickBot="1" x14ac:dyDescent="0.3">
      <c r="A16" s="415" t="s">
        <v>211</v>
      </c>
      <c r="B16" s="239"/>
      <c r="C16" s="246"/>
      <c r="D16" s="242">
        <f>'B. Participation to meetings'!D47</f>
        <v>1050</v>
      </c>
      <c r="E16" s="246"/>
      <c r="F16" s="244">
        <v>0</v>
      </c>
      <c r="G16" s="247"/>
      <c r="H16" s="231">
        <f t="shared" si="1"/>
        <v>1050</v>
      </c>
      <c r="I16" s="436"/>
      <c r="J16" s="434"/>
      <c r="K16" s="434"/>
      <c r="L16" s="434"/>
      <c r="M16" s="434"/>
      <c r="N16" s="434"/>
    </row>
    <row r="17" spans="1:14" ht="14.4" thickBot="1" x14ac:dyDescent="0.3">
      <c r="A17" s="415" t="s">
        <v>212</v>
      </c>
      <c r="B17" s="239"/>
      <c r="C17" s="246"/>
      <c r="D17" s="242">
        <f>'B. Participation to meetings'!E47</f>
        <v>576</v>
      </c>
      <c r="E17" s="246"/>
      <c r="F17" s="244">
        <v>0</v>
      </c>
      <c r="G17" s="247"/>
      <c r="H17" s="231">
        <f t="shared" si="1"/>
        <v>576</v>
      </c>
      <c r="I17" s="436"/>
      <c r="J17" s="434"/>
      <c r="K17" s="434"/>
      <c r="L17" s="434"/>
      <c r="M17" s="434"/>
      <c r="N17" s="434"/>
    </row>
    <row r="18" spans="1:14" ht="11.7" customHeight="1" thickBot="1" x14ac:dyDescent="0.3">
      <c r="A18" s="416" t="s">
        <v>213</v>
      </c>
      <c r="B18" s="416"/>
      <c r="C18" s="246"/>
      <c r="D18" s="242">
        <f>'B. Participation to meetings'!F53</f>
        <v>0</v>
      </c>
      <c r="E18" s="246"/>
      <c r="F18" s="244">
        <v>0</v>
      </c>
      <c r="G18" s="247"/>
      <c r="H18" s="231">
        <f t="shared" si="1"/>
        <v>0</v>
      </c>
      <c r="I18" s="436"/>
      <c r="J18" s="434"/>
      <c r="K18" s="434"/>
      <c r="L18" s="434"/>
      <c r="M18" s="434"/>
      <c r="N18" s="434"/>
    </row>
    <row r="19" spans="1:14" ht="12" customHeight="1" thickBot="1" x14ac:dyDescent="0.3">
      <c r="A19" s="232" t="s">
        <v>10</v>
      </c>
      <c r="B19" s="417"/>
      <c r="C19" s="248"/>
      <c r="D19" s="249">
        <f>SUM(D12:D18)</f>
        <v>128552</v>
      </c>
      <c r="E19" s="248"/>
      <c r="F19" s="250">
        <f>SUM(F12:F18)</f>
        <v>1500</v>
      </c>
      <c r="G19" s="247"/>
      <c r="H19" s="249">
        <f>SUM(H12:H18)</f>
        <v>130052</v>
      </c>
      <c r="I19" s="436"/>
      <c r="J19" s="434"/>
      <c r="K19" s="434"/>
      <c r="L19" s="434"/>
      <c r="M19" s="434"/>
      <c r="N19" s="434"/>
    </row>
    <row r="20" spans="1:14" ht="12.75" customHeight="1" x14ac:dyDescent="0.25">
      <c r="A20" s="237" t="s">
        <v>215</v>
      </c>
      <c r="B20" s="237"/>
      <c r="C20" s="237"/>
      <c r="D20" s="251"/>
      <c r="E20" s="252"/>
      <c r="F20" s="252"/>
      <c r="G20" s="253"/>
      <c r="H20" s="252"/>
      <c r="J20" s="434"/>
      <c r="K20" s="434"/>
      <c r="L20" s="434"/>
      <c r="M20" s="434"/>
      <c r="N20" s="434"/>
    </row>
    <row r="21" spans="1:14" ht="12.6" customHeight="1" thickBot="1" x14ac:dyDescent="0.3">
      <c r="A21" s="868" t="s">
        <v>11</v>
      </c>
      <c r="B21" s="868"/>
      <c r="C21" s="417"/>
      <c r="D21" s="254"/>
      <c r="E21" s="243"/>
      <c r="F21" s="255"/>
      <c r="G21" s="254"/>
      <c r="H21" s="256"/>
      <c r="J21" s="434"/>
      <c r="K21" s="434"/>
      <c r="L21" s="434"/>
      <c r="M21" s="434"/>
      <c r="N21" s="434"/>
    </row>
    <row r="22" spans="1:14" ht="14.4" thickBot="1" x14ac:dyDescent="0.3">
      <c r="A22" s="415" t="s">
        <v>12</v>
      </c>
      <c r="B22" s="416"/>
      <c r="C22" s="416"/>
      <c r="D22" s="240">
        <f>'C1. Preparation of meetings'!E9</f>
        <v>19100</v>
      </c>
      <c r="E22" s="243"/>
      <c r="F22" s="244">
        <f>'C1. Preparation of meetings'!E17</f>
        <v>0</v>
      </c>
      <c r="G22" s="243"/>
      <c r="H22" s="231">
        <f t="shared" ref="H22:H23" si="2">D22+F22</f>
        <v>19100</v>
      </c>
      <c r="J22" s="434"/>
      <c r="K22" s="434"/>
      <c r="L22" s="434"/>
      <c r="M22" s="434"/>
      <c r="N22" s="434"/>
    </row>
    <row r="23" spans="1:14" ht="14.4" thickBot="1" x14ac:dyDescent="0.3">
      <c r="A23" s="415" t="s">
        <v>13</v>
      </c>
      <c r="B23" s="416"/>
      <c r="C23" s="416"/>
      <c r="D23" s="257">
        <f>'C1. Preparation of meetings'!D24</f>
        <v>14500</v>
      </c>
      <c r="E23" s="243"/>
      <c r="F23" s="244">
        <f>'C1. Preparation of meetings'!D32</f>
        <v>0</v>
      </c>
      <c r="G23" s="243"/>
      <c r="H23" s="231">
        <f t="shared" si="2"/>
        <v>14500</v>
      </c>
      <c r="J23" s="434"/>
      <c r="K23" s="434"/>
      <c r="L23" s="434"/>
      <c r="M23" s="434"/>
      <c r="N23" s="434"/>
    </row>
    <row r="24" spans="1:14" ht="11.1" customHeight="1" thickBot="1" x14ac:dyDescent="0.3">
      <c r="A24" s="258" t="s">
        <v>14</v>
      </c>
      <c r="B24" s="416"/>
      <c r="C24" s="416"/>
      <c r="D24" s="259">
        <f>SUM(D22:D23)</f>
        <v>33600</v>
      </c>
      <c r="E24" s="243"/>
      <c r="F24" s="260">
        <f>SUM(F22:F23)</f>
        <v>0</v>
      </c>
      <c r="G24" s="243"/>
      <c r="H24" s="259">
        <f>SUM(H22:H23)</f>
        <v>33600</v>
      </c>
      <c r="J24" s="434"/>
      <c r="K24" s="434"/>
      <c r="L24" s="434"/>
      <c r="M24" s="434"/>
      <c r="N24" s="434"/>
    </row>
    <row r="25" spans="1:14" ht="13.8" thickBot="1" x14ac:dyDescent="0.3">
      <c r="A25" s="868" t="s">
        <v>15</v>
      </c>
      <c r="B25" s="868"/>
      <c r="C25" s="417"/>
      <c r="D25" s="261"/>
      <c r="E25" s="243"/>
      <c r="F25" s="261"/>
      <c r="G25" s="254"/>
      <c r="H25" s="262"/>
      <c r="J25" s="425"/>
      <c r="K25" s="425"/>
      <c r="L25" s="425"/>
      <c r="M25" s="425"/>
      <c r="N25" s="425"/>
    </row>
    <row r="26" spans="1:14" ht="13.8" thickBot="1" x14ac:dyDescent="0.3">
      <c r="A26" s="415" t="s">
        <v>16</v>
      </c>
      <c r="B26" s="416"/>
      <c r="C26" s="416"/>
      <c r="D26" s="257">
        <f>'C2. Info Dissemination costs'!D5</f>
        <v>0</v>
      </c>
      <c r="E26" s="263"/>
      <c r="F26" s="244">
        <f>'C2. Info Dissemination costs'!D10</f>
        <v>0</v>
      </c>
      <c r="G26" s="243"/>
      <c r="H26" s="231">
        <f t="shared" ref="H26:H27" si="3">D26+F26</f>
        <v>0</v>
      </c>
      <c r="J26" s="425"/>
      <c r="K26" s="425"/>
      <c r="L26" s="425"/>
      <c r="M26" s="425"/>
      <c r="N26" s="425"/>
    </row>
    <row r="27" spans="1:14" ht="13.8" thickBot="1" x14ac:dyDescent="0.3">
      <c r="A27" s="415" t="s">
        <v>17</v>
      </c>
      <c r="B27" s="416"/>
      <c r="C27" s="416"/>
      <c r="D27" s="242">
        <f>'C2. Info Dissemination costs'!D17</f>
        <v>475</v>
      </c>
      <c r="E27" s="263"/>
      <c r="F27" s="244"/>
      <c r="G27" s="254"/>
      <c r="H27" s="231">
        <f t="shared" si="3"/>
        <v>475</v>
      </c>
      <c r="J27" s="425"/>
      <c r="K27" s="425"/>
      <c r="L27" s="425"/>
      <c r="M27" s="425"/>
      <c r="N27" s="425"/>
    </row>
    <row r="28" spans="1:14" ht="11.1" customHeight="1" thickBot="1" x14ac:dyDescent="0.3">
      <c r="A28" s="258" t="s">
        <v>18</v>
      </c>
      <c r="B28" s="416"/>
      <c r="C28" s="416"/>
      <c r="D28" s="264">
        <f>SUM(D26:D27)</f>
        <v>475</v>
      </c>
      <c r="E28" s="246"/>
      <c r="F28" s="264">
        <f>SUM(F26:F27)</f>
        <v>0</v>
      </c>
      <c r="G28" s="254"/>
      <c r="H28" s="264">
        <f>SUM(H26:H27)</f>
        <v>475</v>
      </c>
      <c r="J28" s="425"/>
      <c r="K28" s="425"/>
      <c r="L28" s="425"/>
      <c r="M28" s="425"/>
      <c r="N28" s="425"/>
    </row>
    <row r="29" spans="1:14" ht="11.1" customHeight="1" thickBot="1" x14ac:dyDescent="0.3">
      <c r="A29" s="232" t="s">
        <v>19</v>
      </c>
      <c r="B29" s="417"/>
      <c r="C29" s="417"/>
      <c r="D29" s="250">
        <f>D24+D28</f>
        <v>34075</v>
      </c>
      <c r="E29" s="248"/>
      <c r="F29" s="250">
        <f>F24+F28</f>
        <v>0</v>
      </c>
      <c r="G29" s="243"/>
      <c r="H29" s="250">
        <f>H24+H28</f>
        <v>34075</v>
      </c>
      <c r="I29" s="435"/>
      <c r="J29" s="425"/>
      <c r="K29" s="425"/>
      <c r="L29" s="425"/>
      <c r="M29" s="425"/>
      <c r="N29" s="425"/>
    </row>
    <row r="30" spans="1:14" ht="13.8" thickBot="1" x14ac:dyDescent="0.3">
      <c r="A30" s="237" t="s">
        <v>20</v>
      </c>
      <c r="B30" s="237"/>
      <c r="C30" s="238"/>
      <c r="D30" s="252"/>
      <c r="E30" s="252"/>
      <c r="F30" s="252"/>
      <c r="G30" s="252"/>
      <c r="H30" s="252"/>
      <c r="J30" s="425"/>
      <c r="K30" s="425"/>
      <c r="L30" s="425"/>
      <c r="M30" s="425"/>
      <c r="N30" s="425"/>
    </row>
    <row r="31" spans="1:14" ht="13.8" thickBot="1" x14ac:dyDescent="0.3">
      <c r="A31" s="417" t="s">
        <v>21</v>
      </c>
      <c r="B31" s="416"/>
      <c r="C31" s="416"/>
      <c r="D31" s="259">
        <f>'D. operating costs'!E5</f>
        <v>7560</v>
      </c>
      <c r="E31" s="246"/>
      <c r="F31" s="265">
        <f>'D. operating costs'!E10</f>
        <v>0</v>
      </c>
      <c r="G31" s="266"/>
      <c r="H31" s="259">
        <f>D31+F31</f>
        <v>7560</v>
      </c>
      <c r="J31" s="425"/>
      <c r="K31" s="425"/>
      <c r="L31" s="425"/>
      <c r="M31" s="425"/>
      <c r="N31" s="425"/>
    </row>
    <row r="32" spans="1:14" ht="13.8" thickBot="1" x14ac:dyDescent="0.3">
      <c r="A32" s="417" t="s">
        <v>22</v>
      </c>
      <c r="B32" s="416"/>
      <c r="C32" s="416"/>
      <c r="D32" s="267"/>
      <c r="E32" s="246"/>
      <c r="F32" s="268"/>
      <c r="G32" s="266"/>
      <c r="H32" s="268"/>
      <c r="J32" s="425"/>
      <c r="K32" s="425"/>
      <c r="L32" s="425"/>
      <c r="M32" s="425"/>
      <c r="N32" s="425"/>
    </row>
    <row r="33" spans="1:14" ht="13.8" thickBot="1" x14ac:dyDescent="0.3">
      <c r="A33" s="415" t="s">
        <v>23</v>
      </c>
      <c r="B33" s="416"/>
      <c r="C33" s="416"/>
      <c r="D33" s="257">
        <f>'D. operating costs'!D24</f>
        <v>1150</v>
      </c>
      <c r="E33" s="246"/>
      <c r="F33" s="244">
        <f>'D. operating costs'!D31</f>
        <v>0</v>
      </c>
      <c r="G33" s="266"/>
      <c r="H33" s="231">
        <f t="shared" ref="H33:H35" si="4">D33+F33</f>
        <v>1150</v>
      </c>
      <c r="J33" s="425"/>
      <c r="K33" s="425"/>
      <c r="L33" s="425"/>
      <c r="M33" s="425"/>
      <c r="N33" s="425"/>
    </row>
    <row r="34" spans="1:14" ht="13.8" thickBot="1" x14ac:dyDescent="0.3">
      <c r="A34" s="415" t="s">
        <v>24</v>
      </c>
      <c r="B34" s="416"/>
      <c r="C34" s="416"/>
      <c r="D34" s="242">
        <f>'D. operating costs'!B39</f>
        <v>1306</v>
      </c>
      <c r="E34" s="246"/>
      <c r="F34" s="244">
        <f>'D. operating costs'!B45</f>
        <v>0</v>
      </c>
      <c r="G34" s="266"/>
      <c r="H34" s="231">
        <f>D34+F34</f>
        <v>1306</v>
      </c>
      <c r="J34" s="425"/>
      <c r="K34" s="425"/>
      <c r="L34" s="425"/>
      <c r="M34" s="425"/>
      <c r="N34" s="425"/>
    </row>
    <row r="35" spans="1:14" ht="13.8" thickBot="1" x14ac:dyDescent="0.3">
      <c r="A35" s="415" t="s">
        <v>25</v>
      </c>
      <c r="B35" s="416"/>
      <c r="C35" s="416"/>
      <c r="D35" s="242">
        <f>'D. operating costs'!B50</f>
        <v>0</v>
      </c>
      <c r="E35" s="246"/>
      <c r="F35" s="244">
        <f>'D. operating costs'!B54</f>
        <v>0</v>
      </c>
      <c r="G35" s="266"/>
      <c r="H35" s="231">
        <f t="shared" si="4"/>
        <v>0</v>
      </c>
      <c r="J35" s="425"/>
      <c r="K35" s="425"/>
      <c r="L35" s="425"/>
      <c r="M35" s="425"/>
      <c r="N35" s="425"/>
    </row>
    <row r="36" spans="1:14" ht="11.1" customHeight="1" thickBot="1" x14ac:dyDescent="0.3">
      <c r="A36" s="258" t="s">
        <v>26</v>
      </c>
      <c r="B36" s="416"/>
      <c r="C36" s="416"/>
      <c r="D36" s="264">
        <f>SUM(D33:D35)</f>
        <v>2456</v>
      </c>
      <c r="E36" s="246"/>
      <c r="F36" s="264">
        <f>SUM(F33:F35)</f>
        <v>0</v>
      </c>
      <c r="G36" s="266"/>
      <c r="H36" s="264">
        <f>SUM(H33:H35)</f>
        <v>2456</v>
      </c>
      <c r="J36" s="425"/>
      <c r="K36" s="425"/>
      <c r="L36" s="425"/>
      <c r="M36" s="425"/>
      <c r="N36" s="425"/>
    </row>
    <row r="37" spans="1:14" ht="13.8" thickBot="1" x14ac:dyDescent="0.3">
      <c r="A37" s="269" t="s">
        <v>27</v>
      </c>
      <c r="B37" s="416"/>
      <c r="C37" s="416"/>
      <c r="D37" s="268"/>
      <c r="E37" s="246"/>
      <c r="F37" s="268"/>
      <c r="G37" s="266"/>
      <c r="H37" s="270"/>
      <c r="J37" s="425"/>
      <c r="K37" s="425"/>
      <c r="L37" s="425"/>
      <c r="M37" s="425"/>
      <c r="N37" s="425"/>
    </row>
    <row r="38" spans="1:14" ht="13.8" thickBot="1" x14ac:dyDescent="0.3">
      <c r="A38" s="415" t="s">
        <v>28</v>
      </c>
      <c r="B38" s="416"/>
      <c r="C38" s="416"/>
      <c r="D38" s="242">
        <f>'D. operating costs'!D61</f>
        <v>360</v>
      </c>
      <c r="E38" s="246"/>
      <c r="F38" s="244"/>
      <c r="G38" s="266"/>
      <c r="H38" s="231">
        <f t="shared" ref="H38:H42" si="5">D38+F38</f>
        <v>360</v>
      </c>
      <c r="J38" s="425"/>
      <c r="K38" s="425"/>
      <c r="L38" s="425"/>
      <c r="M38" s="425"/>
      <c r="N38" s="425"/>
    </row>
    <row r="39" spans="1:14" ht="13.8" thickBot="1" x14ac:dyDescent="0.3">
      <c r="A39" s="415" t="s">
        <v>29</v>
      </c>
      <c r="B39" s="416"/>
      <c r="C39" s="416"/>
      <c r="D39" s="271">
        <f>'D. operating costs'!D65</f>
        <v>720</v>
      </c>
      <c r="E39" s="246"/>
      <c r="F39" s="244"/>
      <c r="G39" s="266"/>
      <c r="H39" s="231">
        <f t="shared" si="5"/>
        <v>720</v>
      </c>
      <c r="J39" s="425"/>
      <c r="K39" s="425"/>
      <c r="L39" s="425"/>
      <c r="M39" s="425"/>
      <c r="N39" s="425"/>
    </row>
    <row r="40" spans="1:14" ht="13.8" thickBot="1" x14ac:dyDescent="0.3">
      <c r="A40" s="415" t="s">
        <v>30</v>
      </c>
      <c r="B40" s="416"/>
      <c r="C40" s="416"/>
      <c r="D40" s="242">
        <f>'D. operating costs'!D68</f>
        <v>300</v>
      </c>
      <c r="E40" s="246"/>
      <c r="F40" s="244"/>
      <c r="G40" s="266"/>
      <c r="H40" s="231">
        <f t="shared" si="5"/>
        <v>300</v>
      </c>
      <c r="J40" s="425"/>
      <c r="K40" s="425"/>
      <c r="L40" s="425"/>
      <c r="M40" s="425"/>
      <c r="N40" s="425"/>
    </row>
    <row r="41" spans="1:14" ht="13.8" thickBot="1" x14ac:dyDescent="0.3">
      <c r="A41" s="415" t="s">
        <v>31</v>
      </c>
      <c r="B41" s="416"/>
      <c r="C41" s="416"/>
      <c r="D41" s="242">
        <f>'D. operating costs'!D71</f>
        <v>180</v>
      </c>
      <c r="E41" s="246"/>
      <c r="F41" s="244"/>
      <c r="G41" s="266"/>
      <c r="H41" s="231">
        <f t="shared" si="5"/>
        <v>180</v>
      </c>
      <c r="J41" s="425"/>
      <c r="K41" s="425"/>
      <c r="L41" s="425"/>
      <c r="M41" s="425"/>
      <c r="N41" s="425"/>
    </row>
    <row r="42" spans="1:14" ht="13.8" thickBot="1" x14ac:dyDescent="0.3">
      <c r="A42" s="863" t="s">
        <v>32</v>
      </c>
      <c r="B42" s="864"/>
      <c r="C42" s="865"/>
      <c r="D42" s="257">
        <f>'D. operating costs'!D77</f>
        <v>600</v>
      </c>
      <c r="E42" s="272"/>
      <c r="F42" s="244"/>
      <c r="G42" s="246"/>
      <c r="H42" s="231">
        <f t="shared" si="5"/>
        <v>600</v>
      </c>
      <c r="J42" s="425"/>
      <c r="K42" s="425"/>
      <c r="L42" s="425"/>
      <c r="M42" s="425"/>
      <c r="N42" s="425"/>
    </row>
    <row r="43" spans="1:14" ht="13.8" thickBot="1" x14ac:dyDescent="0.3">
      <c r="A43" s="258" t="s">
        <v>33</v>
      </c>
      <c r="B43" s="416"/>
      <c r="C43" s="416"/>
      <c r="D43" s="259">
        <f>SUM(D38:D42)</f>
        <v>2160</v>
      </c>
      <c r="E43" s="246"/>
      <c r="F43" s="259">
        <f>'D. operating costs'!D85</f>
        <v>0</v>
      </c>
      <c r="G43" s="273"/>
      <c r="H43" s="259">
        <f>SUM(H38:H42)</f>
        <v>2160</v>
      </c>
      <c r="J43" s="425"/>
      <c r="K43" s="425"/>
      <c r="L43" s="425"/>
      <c r="M43" s="425"/>
      <c r="N43" s="425"/>
    </row>
    <row r="44" spans="1:14" ht="15" customHeight="1" thickBot="1" x14ac:dyDescent="0.3">
      <c r="A44" s="232" t="s">
        <v>34</v>
      </c>
      <c r="B44" s="417"/>
      <c r="C44" s="417"/>
      <c r="D44" s="250">
        <f>D31+D36+D43</f>
        <v>12176</v>
      </c>
      <c r="E44" s="248"/>
      <c r="F44" s="250">
        <f>F31+F36+F43</f>
        <v>0</v>
      </c>
      <c r="G44" s="274"/>
      <c r="H44" s="250">
        <f>H31+H36+H43</f>
        <v>12176</v>
      </c>
      <c r="J44" s="425"/>
      <c r="K44" s="425"/>
      <c r="L44" s="425"/>
      <c r="M44" s="425"/>
      <c r="N44" s="425"/>
    </row>
    <row r="45" spans="1:14" ht="11.7" customHeight="1" x14ac:dyDescent="0.25">
      <c r="A45" s="237" t="s">
        <v>35</v>
      </c>
      <c r="B45" s="237"/>
      <c r="C45" s="237"/>
      <c r="D45" s="275"/>
      <c r="E45" s="251"/>
      <c r="F45" s="275"/>
      <c r="G45" s="275"/>
      <c r="H45" s="275"/>
      <c r="J45" s="425"/>
      <c r="K45" s="425"/>
      <c r="L45" s="425"/>
      <c r="M45" s="425"/>
      <c r="N45" s="425"/>
    </row>
    <row r="46" spans="1:14" ht="10.5" customHeight="1" thickBot="1" x14ac:dyDescent="0.3">
      <c r="A46" s="417" t="s">
        <v>36</v>
      </c>
      <c r="B46" s="417"/>
      <c r="C46" s="417"/>
      <c r="D46" s="276"/>
      <c r="E46" s="277"/>
      <c r="F46" s="278"/>
      <c r="G46" s="279"/>
      <c r="H46" s="280"/>
      <c r="I46" s="437"/>
      <c r="J46" s="425"/>
      <c r="K46" s="425"/>
      <c r="L46" s="425"/>
      <c r="M46" s="425"/>
      <c r="N46" s="425"/>
    </row>
    <row r="47" spans="1:14" ht="10.95" customHeight="1" thickBot="1" x14ac:dyDescent="0.3">
      <c r="A47" s="415" t="s">
        <v>37</v>
      </c>
      <c r="B47" s="415"/>
      <c r="C47" s="417"/>
      <c r="D47" s="281">
        <f>'E. Interpretation translation'!F3</f>
        <v>0</v>
      </c>
      <c r="E47" s="282"/>
      <c r="F47" s="281">
        <f>'E. Interpretation translation'!F16</f>
        <v>0</v>
      </c>
      <c r="G47" s="247"/>
      <c r="H47" s="231">
        <f t="shared" ref="H47:H50" si="6">D47+F47</f>
        <v>0</v>
      </c>
      <c r="J47" s="425"/>
      <c r="K47" s="425"/>
      <c r="L47" s="425"/>
      <c r="M47" s="425"/>
      <c r="N47" s="425"/>
    </row>
    <row r="48" spans="1:14" ht="13.8" thickBot="1" x14ac:dyDescent="0.3">
      <c r="A48" s="415" t="s">
        <v>38</v>
      </c>
      <c r="B48" s="416"/>
      <c r="C48" s="417"/>
      <c r="D48" s="281">
        <f>'E. Interpretation translation'!F4</f>
        <v>0</v>
      </c>
      <c r="E48" s="282"/>
      <c r="F48" s="244">
        <f>'E. Interpretation translation'!F17</f>
        <v>0</v>
      </c>
      <c r="G48" s="247"/>
      <c r="H48" s="231">
        <f t="shared" si="6"/>
        <v>0</v>
      </c>
      <c r="J48" s="425"/>
      <c r="K48" s="425"/>
      <c r="L48" s="425"/>
      <c r="M48" s="425"/>
      <c r="N48" s="425"/>
    </row>
    <row r="49" spans="1:14" ht="13.8" thickBot="1" x14ac:dyDescent="0.3">
      <c r="A49" s="415" t="s">
        <v>39</v>
      </c>
      <c r="B49" s="416"/>
      <c r="C49" s="417"/>
      <c r="D49" s="281">
        <f>'E. Interpretation translation'!F5</f>
        <v>0</v>
      </c>
      <c r="E49" s="282"/>
      <c r="F49" s="244">
        <f>'E. Interpretation translation'!F18</f>
        <v>0</v>
      </c>
      <c r="G49" s="247"/>
      <c r="H49" s="231">
        <f t="shared" si="6"/>
        <v>0</v>
      </c>
      <c r="J49" s="425"/>
      <c r="K49" s="425"/>
      <c r="L49" s="425"/>
      <c r="M49" s="425"/>
      <c r="N49" s="425"/>
    </row>
    <row r="50" spans="1:14" ht="13.8" thickBot="1" x14ac:dyDescent="0.3">
      <c r="A50" s="415" t="s">
        <v>40</v>
      </c>
      <c r="B50" s="415"/>
      <c r="C50" s="417"/>
      <c r="D50" s="281">
        <f>'E. Interpretation translation'!F6</f>
        <v>0</v>
      </c>
      <c r="E50" s="282"/>
      <c r="F50" s="244">
        <f>'E. Interpretation translation'!F19</f>
        <v>0</v>
      </c>
      <c r="G50" s="247"/>
      <c r="H50" s="231">
        <f t="shared" si="6"/>
        <v>0</v>
      </c>
      <c r="J50" s="425"/>
      <c r="K50" s="425"/>
      <c r="L50" s="425"/>
      <c r="M50" s="425"/>
      <c r="N50" s="425"/>
    </row>
    <row r="51" spans="1:14" ht="13.8" thickBot="1" x14ac:dyDescent="0.3">
      <c r="A51" s="258" t="s">
        <v>41</v>
      </c>
      <c r="B51" s="415"/>
      <c r="C51" s="417"/>
      <c r="D51" s="265">
        <f>SUM(D47:D50)</f>
        <v>0</v>
      </c>
      <c r="E51" s="282"/>
      <c r="F51" s="265">
        <f>SUM(F47:F50)</f>
        <v>0</v>
      </c>
      <c r="G51" s="247"/>
      <c r="H51" s="265">
        <f>SUM(H47:H50)</f>
        <v>0</v>
      </c>
      <c r="J51" s="425"/>
      <c r="K51" s="425"/>
      <c r="L51" s="425"/>
      <c r="M51" s="425"/>
      <c r="N51" s="425"/>
    </row>
    <row r="52" spans="1:14" ht="13.8" thickBot="1" x14ac:dyDescent="0.3">
      <c r="A52" s="283" t="s">
        <v>42</v>
      </c>
      <c r="B52" s="417"/>
      <c r="C52" s="417"/>
      <c r="D52" s="265">
        <f>'E. Interpretation translation'!F10</f>
        <v>0</v>
      </c>
      <c r="E52" s="282"/>
      <c r="F52" s="260">
        <f>'E. Interpretation translation'!F22</f>
        <v>0</v>
      </c>
      <c r="G52" s="247"/>
      <c r="H52" s="284">
        <f>D52+F52</f>
        <v>0</v>
      </c>
      <c r="J52" s="425"/>
      <c r="K52" s="425"/>
      <c r="L52" s="425"/>
      <c r="M52" s="425"/>
      <c r="N52" s="425"/>
    </row>
    <row r="53" spans="1:14" ht="13.8" thickBot="1" x14ac:dyDescent="0.3">
      <c r="A53" s="232" t="s">
        <v>43</v>
      </c>
      <c r="B53" s="417"/>
      <c r="C53" s="417"/>
      <c r="D53" s="250">
        <f>+D51+D52</f>
        <v>0</v>
      </c>
      <c r="E53" s="282"/>
      <c r="F53" s="250">
        <f>F51+F52</f>
        <v>0</v>
      </c>
      <c r="G53" s="247"/>
      <c r="H53" s="250">
        <f>SUM(H51:H52)</f>
        <v>0</v>
      </c>
      <c r="J53" s="425"/>
      <c r="K53" s="425"/>
      <c r="L53" s="425"/>
      <c r="M53" s="425"/>
      <c r="N53" s="425"/>
    </row>
    <row r="54" spans="1:14" ht="13.8" thickBot="1" x14ac:dyDescent="0.3">
      <c r="A54" s="237" t="s">
        <v>44</v>
      </c>
      <c r="B54" s="237"/>
      <c r="C54" s="237"/>
      <c r="D54" s="285"/>
      <c r="E54" s="251"/>
      <c r="F54" s="275"/>
      <c r="G54" s="286"/>
      <c r="H54" s="275"/>
      <c r="J54" s="425"/>
      <c r="K54" s="425"/>
      <c r="L54" s="425"/>
      <c r="M54" s="425"/>
      <c r="N54" s="425"/>
    </row>
    <row r="55" spans="1:14" ht="11.4" customHeight="1" thickBot="1" x14ac:dyDescent="0.3">
      <c r="A55" s="287" t="s">
        <v>45</v>
      </c>
      <c r="B55" s="417"/>
      <c r="C55" s="417"/>
      <c r="D55" s="288">
        <f>'F. Other contracts'!F5</f>
        <v>17780</v>
      </c>
      <c r="E55" s="248"/>
      <c r="F55" s="281"/>
      <c r="G55" s="247"/>
      <c r="H55" s="231">
        <f t="shared" ref="H55:H60" si="7">D55+F55</f>
        <v>17780</v>
      </c>
      <c r="J55" s="425"/>
      <c r="K55" s="425"/>
      <c r="L55" s="425"/>
      <c r="M55" s="425"/>
      <c r="N55" s="425"/>
    </row>
    <row r="56" spans="1:14" ht="13.8" thickBot="1" x14ac:dyDescent="0.3">
      <c r="A56" s="289" t="s">
        <v>46</v>
      </c>
      <c r="B56" s="417"/>
      <c r="C56" s="417"/>
      <c r="D56" s="288">
        <f>'F. Other contracts'!F8</f>
        <v>22800</v>
      </c>
      <c r="E56" s="248"/>
      <c r="F56" s="244"/>
      <c r="G56" s="247"/>
      <c r="H56" s="231">
        <f t="shared" si="7"/>
        <v>22800</v>
      </c>
      <c r="J56" s="425"/>
      <c r="K56" s="425"/>
      <c r="L56" s="425"/>
      <c r="M56" s="425"/>
      <c r="N56" s="425"/>
    </row>
    <row r="57" spans="1:14" ht="13.8" thickBot="1" x14ac:dyDescent="0.3">
      <c r="A57" s="289" t="s">
        <v>47</v>
      </c>
      <c r="B57" s="417"/>
      <c r="C57" s="417"/>
      <c r="D57" s="290">
        <f>'F. Other contracts'!J11</f>
        <v>0</v>
      </c>
      <c r="E57" s="248"/>
      <c r="F57" s="244"/>
      <c r="G57" s="247"/>
      <c r="H57" s="231">
        <f t="shared" si="7"/>
        <v>0</v>
      </c>
      <c r="J57" s="425"/>
      <c r="K57" s="425"/>
      <c r="L57" s="425"/>
      <c r="M57" s="425"/>
      <c r="N57" s="425"/>
    </row>
    <row r="58" spans="1:14" ht="11.7" customHeight="1" thickBot="1" x14ac:dyDescent="0.3">
      <c r="A58" s="291" t="s">
        <v>175</v>
      </c>
      <c r="B58" s="417"/>
      <c r="C58" s="417"/>
      <c r="D58" s="271">
        <f>'F. Other contracts'!F10</f>
        <v>7000</v>
      </c>
      <c r="E58" s="248"/>
      <c r="F58" s="244"/>
      <c r="G58" s="247"/>
      <c r="H58" s="231">
        <f t="shared" si="7"/>
        <v>7000</v>
      </c>
      <c r="J58" s="425"/>
      <c r="K58" s="425"/>
      <c r="L58" s="425"/>
      <c r="M58" s="425"/>
      <c r="N58" s="425"/>
    </row>
    <row r="59" spans="1:14" ht="13.8" thickBot="1" x14ac:dyDescent="0.3">
      <c r="A59" s="291" t="s">
        <v>176</v>
      </c>
      <c r="B59" s="417"/>
      <c r="C59" s="417"/>
      <c r="D59" s="288">
        <f>'F. Other contracts'!F13</f>
        <v>8000</v>
      </c>
      <c r="E59" s="248"/>
      <c r="F59" s="244"/>
      <c r="G59" s="247"/>
      <c r="H59" s="231">
        <f t="shared" si="7"/>
        <v>8000</v>
      </c>
      <c r="J59" s="425"/>
      <c r="K59" s="425"/>
      <c r="L59" s="425"/>
      <c r="M59" s="425"/>
      <c r="N59" s="425"/>
    </row>
    <row r="60" spans="1:14" ht="13.8" thickBot="1" x14ac:dyDescent="0.3">
      <c r="A60" s="292" t="s">
        <v>177</v>
      </c>
      <c r="B60" s="417"/>
      <c r="C60" s="417"/>
      <c r="D60" s="288">
        <f>'F. Other contracts'!F14</f>
        <v>6000</v>
      </c>
      <c r="E60" s="248"/>
      <c r="F60" s="244"/>
      <c r="G60" s="247"/>
      <c r="H60" s="231">
        <f t="shared" si="7"/>
        <v>6000</v>
      </c>
      <c r="J60" s="425"/>
      <c r="K60" s="425"/>
      <c r="L60" s="425"/>
      <c r="M60" s="425"/>
      <c r="N60" s="425"/>
    </row>
    <row r="61" spans="1:14" ht="13.5" customHeight="1" thickBot="1" x14ac:dyDescent="0.3">
      <c r="A61" s="232" t="s">
        <v>48</v>
      </c>
      <c r="B61" s="417"/>
      <c r="C61" s="417"/>
      <c r="D61" s="250">
        <f>SUM(D55:D60)</f>
        <v>61580</v>
      </c>
      <c r="E61" s="248"/>
      <c r="F61" s="250">
        <f>'F. Other contracts'!F22</f>
        <v>0</v>
      </c>
      <c r="G61" s="247"/>
      <c r="H61" s="293">
        <f>SUM(H55:H60)</f>
        <v>61580</v>
      </c>
      <c r="J61" s="425"/>
      <c r="K61" s="425"/>
      <c r="L61" s="425"/>
      <c r="M61" s="425"/>
      <c r="N61" s="425"/>
    </row>
    <row r="62" spans="1:14" ht="13.5" customHeight="1" thickBot="1" x14ac:dyDescent="0.3">
      <c r="A62" s="879" t="s">
        <v>170</v>
      </c>
      <c r="B62" s="879"/>
      <c r="C62" s="879"/>
      <c r="D62" s="879"/>
      <c r="E62" s="879"/>
      <c r="F62" s="879"/>
      <c r="G62" s="879"/>
      <c r="H62" s="879"/>
      <c r="J62" s="425"/>
      <c r="K62" s="425"/>
      <c r="L62" s="425"/>
      <c r="M62" s="425"/>
      <c r="N62" s="425"/>
    </row>
    <row r="63" spans="1:14" ht="13.8" thickBot="1" x14ac:dyDescent="0.3">
      <c r="A63" s="294" t="s">
        <v>172</v>
      </c>
      <c r="B63" s="295"/>
      <c r="C63" s="296"/>
      <c r="D63" s="297">
        <v>0</v>
      </c>
      <c r="E63" s="416"/>
      <c r="F63" s="298">
        <v>0</v>
      </c>
      <c r="G63" s="415"/>
      <c r="H63" s="231">
        <f t="shared" ref="H63" si="8">D63+F63</f>
        <v>0</v>
      </c>
      <c r="J63" s="425"/>
      <c r="K63" s="425"/>
      <c r="L63" s="425"/>
      <c r="M63" s="425"/>
      <c r="N63" s="425"/>
    </row>
    <row r="64" spans="1:14" ht="13.8" thickBot="1" x14ac:dyDescent="0.3">
      <c r="A64" s="232" t="s">
        <v>173</v>
      </c>
      <c r="B64" s="295"/>
      <c r="C64" s="299"/>
      <c r="D64" s="232">
        <f>D63</f>
        <v>0</v>
      </c>
      <c r="E64" s="416"/>
      <c r="F64" s="234">
        <f>F63</f>
        <v>0</v>
      </c>
      <c r="G64" s="415"/>
      <c r="H64" s="234">
        <f>H63</f>
        <v>0</v>
      </c>
      <c r="J64" s="425"/>
      <c r="K64" s="425"/>
      <c r="L64" s="425"/>
      <c r="M64" s="425"/>
      <c r="N64" s="425"/>
    </row>
    <row r="65" spans="1:14" ht="13.8" thickBot="1" x14ac:dyDescent="0.3">
      <c r="A65" s="300" t="s">
        <v>171</v>
      </c>
      <c r="B65" s="301"/>
      <c r="C65" s="416"/>
      <c r="D65" s="297">
        <v>0</v>
      </c>
      <c r="E65" s="416"/>
      <c r="F65" s="298">
        <v>0</v>
      </c>
      <c r="G65" s="415"/>
      <c r="H65" s="298">
        <v>0</v>
      </c>
      <c r="J65" s="425"/>
      <c r="K65" s="425"/>
      <c r="L65" s="425"/>
      <c r="M65" s="425"/>
      <c r="N65" s="425"/>
    </row>
    <row r="66" spans="1:14" ht="13.8" thickBot="1" x14ac:dyDescent="0.3">
      <c r="A66" s="232" t="s">
        <v>174</v>
      </c>
      <c r="B66" s="301"/>
      <c r="C66" s="416"/>
      <c r="D66" s="232">
        <f>D65</f>
        <v>0</v>
      </c>
      <c r="E66" s="416"/>
      <c r="F66" s="233">
        <f>F65</f>
        <v>0</v>
      </c>
      <c r="G66" s="415"/>
      <c r="H66" s="233">
        <f>H65</f>
        <v>0</v>
      </c>
      <c r="J66" s="425"/>
      <c r="K66" s="425"/>
      <c r="L66" s="425"/>
      <c r="M66" s="425"/>
      <c r="N66" s="425"/>
    </row>
    <row r="67" spans="1:14" ht="12.75" customHeight="1" thickBot="1" x14ac:dyDescent="0.3">
      <c r="A67" s="232" t="s">
        <v>49</v>
      </c>
      <c r="B67" s="302"/>
      <c r="C67" s="417"/>
      <c r="D67" s="233">
        <f>SUM(D10,D19,D29,D44,D53,D61,D64,D66)</f>
        <v>338583</v>
      </c>
      <c r="E67" s="417"/>
      <c r="F67" s="233">
        <f>F10+F19+F29+F44+F53+F61+F64+F66</f>
        <v>1500</v>
      </c>
      <c r="G67" s="303"/>
      <c r="H67" s="233">
        <f>H10+H19+H29+H44+H53+H61+H64+H66</f>
        <v>340083</v>
      </c>
      <c r="J67" s="425"/>
      <c r="K67" s="425"/>
      <c r="L67" s="425"/>
      <c r="M67" s="425"/>
      <c r="N67" s="425"/>
    </row>
    <row r="68" spans="1:14" ht="13.2" x14ac:dyDescent="0.25">
      <c r="D68" s="438"/>
      <c r="J68" s="425"/>
      <c r="K68" s="425"/>
      <c r="L68" s="425"/>
      <c r="M68" s="425"/>
      <c r="N68" s="425"/>
    </row>
    <row r="69" spans="1:14" ht="15.6" x14ac:dyDescent="0.3">
      <c r="A69" s="439" t="s">
        <v>310</v>
      </c>
      <c r="D69" s="414">
        <f>D67</f>
        <v>338583</v>
      </c>
      <c r="J69" s="425"/>
      <c r="K69" s="425"/>
      <c r="L69" s="425"/>
      <c r="M69" s="425"/>
      <c r="N69" s="425"/>
    </row>
    <row r="70" spans="1:14" ht="16.2" thickBot="1" x14ac:dyDescent="0.35">
      <c r="A70" s="439" t="s">
        <v>311</v>
      </c>
      <c r="D70" s="414">
        <v>300000</v>
      </c>
      <c r="J70" s="425"/>
      <c r="K70" s="425"/>
      <c r="L70" s="425"/>
      <c r="M70" s="425"/>
      <c r="N70" s="425"/>
    </row>
    <row r="71" spans="1:14" ht="15.6" thickBot="1" x14ac:dyDescent="0.3">
      <c r="A71" s="440" t="s">
        <v>312</v>
      </c>
      <c r="B71" s="441"/>
      <c r="C71" s="442"/>
      <c r="D71" s="508">
        <f>D70/D69</f>
        <v>0.88604566679366659</v>
      </c>
      <c r="J71" s="425"/>
      <c r="K71" s="425"/>
      <c r="L71" s="425"/>
      <c r="M71" s="425"/>
      <c r="N71" s="425"/>
    </row>
    <row r="72" spans="1:14" ht="13.8" thickBot="1" x14ac:dyDescent="0.3">
      <c r="A72" s="444"/>
      <c r="J72" s="425"/>
      <c r="K72" s="425"/>
      <c r="L72" s="425"/>
      <c r="M72" s="425"/>
      <c r="N72" s="425"/>
    </row>
    <row r="73" spans="1:14" ht="13.2" x14ac:dyDescent="0.25">
      <c r="A73" s="866" t="s">
        <v>294</v>
      </c>
      <c r="B73" s="867"/>
      <c r="C73" s="445"/>
      <c r="D73" s="446" t="s">
        <v>1</v>
      </c>
      <c r="E73" s="447" t="s">
        <v>2</v>
      </c>
      <c r="F73" s="448" t="s">
        <v>50</v>
      </c>
      <c r="H73" s="449"/>
      <c r="J73" s="425"/>
      <c r="K73" s="425"/>
      <c r="L73" s="425"/>
      <c r="M73" s="425"/>
      <c r="N73" s="425"/>
    </row>
    <row r="74" spans="1:14" ht="13.2" x14ac:dyDescent="0.25">
      <c r="A74" s="869" t="s">
        <v>51</v>
      </c>
      <c r="B74" s="870"/>
      <c r="C74" s="450"/>
      <c r="D74" s="451"/>
      <c r="E74" s="452"/>
      <c r="F74" s="453"/>
      <c r="H74" s="454"/>
      <c r="I74" s="449"/>
      <c r="J74" s="425"/>
      <c r="K74" s="425"/>
      <c r="L74" s="425"/>
      <c r="M74" s="425"/>
      <c r="N74" s="425"/>
    </row>
    <row r="75" spans="1:14" ht="13.2" x14ac:dyDescent="0.25">
      <c r="A75" s="455" t="s">
        <v>52</v>
      </c>
      <c r="C75" s="456"/>
      <c r="D75" s="457"/>
      <c r="F75" s="458"/>
      <c r="H75" s="449"/>
      <c r="I75" s="449"/>
      <c r="J75" s="425"/>
      <c r="K75" s="425"/>
      <c r="L75" s="425"/>
      <c r="M75" s="425"/>
      <c r="N75" s="425"/>
    </row>
    <row r="76" spans="1:14" ht="13.2" x14ac:dyDescent="0.25">
      <c r="A76" s="876" t="s">
        <v>178</v>
      </c>
      <c r="B76" s="877"/>
      <c r="C76" s="878"/>
      <c r="D76" s="457"/>
      <c r="E76" s="459">
        <v>17500</v>
      </c>
      <c r="F76" s="458">
        <v>17500</v>
      </c>
      <c r="H76" s="449"/>
      <c r="I76" s="449"/>
      <c r="J76" s="425"/>
      <c r="K76" s="425"/>
      <c r="L76" s="425"/>
      <c r="M76" s="425"/>
      <c r="N76" s="425"/>
    </row>
    <row r="77" spans="1:14" ht="13.2" x14ac:dyDescent="0.25">
      <c r="A77" s="460" t="s">
        <v>53</v>
      </c>
      <c r="B77" s="461"/>
      <c r="C77" s="462"/>
      <c r="D77" s="457"/>
      <c r="E77" s="459"/>
      <c r="F77" s="458"/>
      <c r="I77" s="449"/>
      <c r="J77" s="425"/>
      <c r="K77" s="425"/>
      <c r="L77" s="425"/>
      <c r="M77" s="425"/>
      <c r="N77" s="425"/>
    </row>
    <row r="78" spans="1:14" ht="13.2" x14ac:dyDescent="0.25">
      <c r="A78" s="455" t="s">
        <v>54</v>
      </c>
      <c r="B78" s="463"/>
      <c r="C78" s="463"/>
      <c r="D78" s="457"/>
      <c r="E78" s="414"/>
      <c r="F78" s="458"/>
      <c r="J78" s="425"/>
      <c r="K78" s="425"/>
      <c r="L78" s="425"/>
      <c r="M78" s="425"/>
      <c r="N78" s="425"/>
    </row>
    <row r="79" spans="1:14" ht="13.2" x14ac:dyDescent="0.25">
      <c r="A79" s="464" t="s">
        <v>179</v>
      </c>
      <c r="C79" s="465"/>
      <c r="D79" s="457"/>
      <c r="E79" s="414"/>
      <c r="F79" s="458"/>
      <c r="J79" s="425"/>
      <c r="K79" s="425"/>
      <c r="L79" s="425"/>
      <c r="M79" s="425"/>
      <c r="N79" s="425"/>
    </row>
    <row r="80" spans="1:14" ht="13.2" x14ac:dyDescent="0.25">
      <c r="A80" s="460" t="s">
        <v>53</v>
      </c>
      <c r="B80" s="461"/>
      <c r="C80" s="462"/>
      <c r="D80" s="457"/>
      <c r="E80" s="414"/>
      <c r="F80" s="458"/>
      <c r="J80" s="425"/>
      <c r="K80" s="425"/>
      <c r="L80" s="425"/>
      <c r="M80" s="425"/>
      <c r="N80" s="425"/>
    </row>
    <row r="81" spans="1:14" ht="13.2" x14ac:dyDescent="0.25">
      <c r="A81" s="455" t="s">
        <v>55</v>
      </c>
      <c r="B81" s="463"/>
      <c r="C81" s="463"/>
      <c r="D81" s="457"/>
      <c r="E81" s="414"/>
      <c r="F81" s="458"/>
      <c r="J81" s="425"/>
      <c r="K81" s="425"/>
      <c r="L81" s="425"/>
      <c r="M81" s="425"/>
      <c r="N81" s="425"/>
    </row>
    <row r="82" spans="1:14" ht="13.2" x14ac:dyDescent="0.25">
      <c r="A82" s="464" t="s">
        <v>180</v>
      </c>
      <c r="C82" s="465"/>
      <c r="D82" s="457"/>
      <c r="E82" s="414"/>
      <c r="F82" s="458"/>
      <c r="J82" s="425"/>
      <c r="K82" s="425"/>
      <c r="L82" s="425"/>
      <c r="M82" s="425"/>
      <c r="N82" s="425"/>
    </row>
    <row r="83" spans="1:14" ht="13.8" thickBot="1" x14ac:dyDescent="0.3">
      <c r="A83" s="464" t="s">
        <v>53</v>
      </c>
      <c r="C83" s="465"/>
      <c r="D83" s="466"/>
      <c r="E83" s="467"/>
      <c r="F83" s="468"/>
      <c r="J83" s="425"/>
      <c r="K83" s="425"/>
      <c r="L83" s="425"/>
      <c r="M83" s="425"/>
      <c r="N83" s="425"/>
    </row>
    <row r="84" spans="1:14" ht="13.8" thickBot="1" x14ac:dyDescent="0.3">
      <c r="A84" s="880" t="s">
        <v>56</v>
      </c>
      <c r="B84" s="881"/>
      <c r="C84" s="881"/>
      <c r="D84" s="469">
        <f>D76+D77+D79+D80+D82+D83</f>
        <v>0</v>
      </c>
      <c r="E84" s="470">
        <f>SUM(E75:E83)</f>
        <v>17500</v>
      </c>
      <c r="F84" s="471">
        <f>E84+D84</f>
        <v>17500</v>
      </c>
      <c r="J84" s="425"/>
      <c r="K84" s="425"/>
      <c r="L84" s="425"/>
      <c r="M84" s="425"/>
      <c r="N84" s="425"/>
    </row>
    <row r="85" spans="1:14" ht="13.8" thickBot="1" x14ac:dyDescent="0.3">
      <c r="A85" s="871" t="s">
        <v>295</v>
      </c>
      <c r="B85" s="872"/>
      <c r="C85" s="873"/>
      <c r="D85" s="472"/>
      <c r="E85" s="473"/>
      <c r="F85" s="474"/>
      <c r="J85" s="425"/>
      <c r="K85" s="425"/>
      <c r="L85" s="425"/>
      <c r="M85" s="425"/>
      <c r="N85" s="425"/>
    </row>
    <row r="86" spans="1:14" ht="13.8" thickBot="1" x14ac:dyDescent="0.3">
      <c r="A86" s="880" t="s">
        <v>57</v>
      </c>
      <c r="B86" s="881"/>
      <c r="C86" s="881"/>
      <c r="D86" s="475">
        <v>0</v>
      </c>
      <c r="E86" s="470">
        <v>0</v>
      </c>
      <c r="F86" s="476">
        <f>SUM(D86:E86)</f>
        <v>0</v>
      </c>
      <c r="J86" s="425"/>
      <c r="K86" s="425"/>
      <c r="L86" s="425"/>
      <c r="M86" s="425"/>
      <c r="N86" s="425"/>
    </row>
    <row r="87" spans="1:14" s="481" customFormat="1" ht="13.2" x14ac:dyDescent="0.25">
      <c r="A87" s="874" t="s">
        <v>58</v>
      </c>
      <c r="B87" s="875"/>
      <c r="C87" s="477"/>
      <c r="D87" s="478"/>
      <c r="E87" s="479"/>
      <c r="F87" s="480"/>
      <c r="I87" s="419"/>
      <c r="J87" s="482"/>
      <c r="K87" s="483"/>
      <c r="L87" s="483"/>
      <c r="M87" s="483"/>
      <c r="N87" s="483"/>
    </row>
    <row r="88" spans="1:14" ht="13.2" x14ac:dyDescent="0.25">
      <c r="A88" s="484"/>
      <c r="B88" s="485" t="s">
        <v>181</v>
      </c>
      <c r="C88" s="485" t="s">
        <v>182</v>
      </c>
      <c r="D88" s="478"/>
      <c r="E88" s="479"/>
      <c r="F88" s="480"/>
      <c r="I88" s="486"/>
      <c r="J88" s="487"/>
      <c r="K88" s="425"/>
      <c r="L88" s="425"/>
      <c r="M88" s="425"/>
      <c r="N88" s="425"/>
    </row>
    <row r="89" spans="1:14" ht="13.2" x14ac:dyDescent="0.25">
      <c r="A89" s="488" t="s">
        <v>59</v>
      </c>
      <c r="B89" s="456"/>
      <c r="C89" s="456"/>
      <c r="D89" s="457"/>
      <c r="E89" s="459">
        <f>B89*C89</f>
        <v>0</v>
      </c>
      <c r="F89" s="458">
        <f>E89+D89</f>
        <v>0</v>
      </c>
      <c r="J89" s="425"/>
      <c r="K89" s="425"/>
      <c r="L89" s="425"/>
      <c r="M89" s="425"/>
      <c r="N89" s="425"/>
    </row>
    <row r="90" spans="1:14" ht="13.2" x14ac:dyDescent="0.25">
      <c r="A90" s="489" t="s">
        <v>60</v>
      </c>
      <c r="B90" s="490">
        <v>11</v>
      </c>
      <c r="C90" s="490">
        <v>500</v>
      </c>
      <c r="D90" s="457"/>
      <c r="E90" s="459">
        <f>B90*C90</f>
        <v>5500</v>
      </c>
      <c r="F90" s="458"/>
      <c r="I90" s="465"/>
      <c r="J90" s="425"/>
      <c r="K90" s="425"/>
      <c r="L90" s="425"/>
      <c r="M90" s="425"/>
      <c r="N90" s="425"/>
    </row>
    <row r="91" spans="1:14" ht="13.2" x14ac:dyDescent="0.25">
      <c r="A91" s="489" t="s">
        <v>337</v>
      </c>
      <c r="B91" s="490">
        <v>3</v>
      </c>
      <c r="C91" s="490">
        <v>83.33</v>
      </c>
      <c r="D91" s="457"/>
      <c r="E91" s="459">
        <f>B91*C91</f>
        <v>249.99</v>
      </c>
      <c r="F91" s="458"/>
      <c r="I91" s="465"/>
      <c r="J91" s="425"/>
      <c r="K91" s="425"/>
      <c r="L91" s="425"/>
      <c r="M91" s="425"/>
      <c r="N91" s="425"/>
    </row>
    <row r="92" spans="1:14" ht="13.2" x14ac:dyDescent="0.25">
      <c r="A92" s="489" t="s">
        <v>61</v>
      </c>
      <c r="B92" s="490">
        <v>15</v>
      </c>
      <c r="C92" s="490">
        <v>1000</v>
      </c>
      <c r="D92" s="457"/>
      <c r="E92" s="459">
        <f t="shared" ref="E92:E93" si="9">B92*C92</f>
        <v>15000</v>
      </c>
      <c r="F92" s="458"/>
      <c r="J92" s="425"/>
      <c r="K92" s="425"/>
      <c r="L92" s="425"/>
      <c r="M92" s="425"/>
      <c r="N92" s="425"/>
    </row>
    <row r="93" spans="1:14" ht="13.2" x14ac:dyDescent="0.25">
      <c r="A93" s="489" t="s">
        <v>338</v>
      </c>
      <c r="B93" s="490">
        <v>2</v>
      </c>
      <c r="C93" s="490">
        <v>166.67</v>
      </c>
      <c r="D93" s="457"/>
      <c r="E93" s="459">
        <f t="shared" si="9"/>
        <v>333.34</v>
      </c>
      <c r="F93" s="458"/>
      <c r="J93" s="425"/>
      <c r="K93" s="425"/>
      <c r="L93" s="425"/>
      <c r="M93" s="425"/>
      <c r="N93" s="425"/>
    </row>
    <row r="94" spans="1:14" ht="13.2" x14ac:dyDescent="0.25">
      <c r="A94" s="489" t="s">
        <v>62</v>
      </c>
      <c r="B94" s="490"/>
      <c r="C94" s="490"/>
      <c r="D94" s="457"/>
      <c r="E94" s="459"/>
      <c r="F94" s="458"/>
      <c r="J94" s="425"/>
      <c r="K94" s="425"/>
      <c r="L94" s="425"/>
      <c r="M94" s="425"/>
      <c r="N94" s="425"/>
    </row>
    <row r="95" spans="1:14" ht="13.2" x14ac:dyDescent="0.25">
      <c r="A95" s="853" t="s">
        <v>63</v>
      </c>
      <c r="B95" s="854"/>
      <c r="C95" s="854"/>
      <c r="D95" s="491"/>
      <c r="E95" s="492"/>
      <c r="F95" s="493"/>
      <c r="J95" s="494"/>
      <c r="K95" s="494"/>
      <c r="L95" s="494"/>
      <c r="M95" s="494"/>
      <c r="N95" s="494"/>
    </row>
    <row r="96" spans="1:14" ht="13.2" x14ac:dyDescent="0.25">
      <c r="A96" s="418" t="s">
        <v>340</v>
      </c>
      <c r="D96" s="489">
        <v>1500</v>
      </c>
      <c r="E96" s="495"/>
      <c r="F96" s="493"/>
      <c r="I96" s="418"/>
      <c r="J96" s="494"/>
      <c r="K96" s="494"/>
      <c r="L96" s="494"/>
      <c r="M96" s="494"/>
      <c r="N96" s="494"/>
    </row>
    <row r="97" spans="1:14" ht="13.8" thickBot="1" x14ac:dyDescent="0.3">
      <c r="A97" s="855" t="s">
        <v>158</v>
      </c>
      <c r="B97" s="856"/>
      <c r="C97" s="856"/>
      <c r="D97" s="496"/>
      <c r="E97" s="497"/>
      <c r="F97" s="498"/>
      <c r="I97" s="418"/>
      <c r="J97" s="494"/>
      <c r="K97" s="494"/>
      <c r="L97" s="494"/>
      <c r="M97" s="494"/>
      <c r="N97" s="494"/>
    </row>
    <row r="98" spans="1:14" ht="13.8" thickBot="1" x14ac:dyDescent="0.3">
      <c r="A98" s="850" t="s">
        <v>64</v>
      </c>
      <c r="B98" s="851"/>
      <c r="C98" s="852"/>
      <c r="D98" s="499">
        <f>+D96</f>
        <v>1500</v>
      </c>
      <c r="E98" s="443">
        <f>SUM(E89:E97)</f>
        <v>21083.329999999998</v>
      </c>
      <c r="F98" s="442">
        <f>D98+E98</f>
        <v>22583.329999999998</v>
      </c>
      <c r="I98" s="418"/>
      <c r="J98" s="494"/>
      <c r="K98" s="494"/>
      <c r="L98" s="494"/>
      <c r="M98" s="494"/>
      <c r="N98" s="494"/>
    </row>
    <row r="99" spans="1:14" ht="13.8" thickBot="1" x14ac:dyDescent="0.3">
      <c r="A99" s="848" t="s">
        <v>65</v>
      </c>
      <c r="B99" s="849"/>
      <c r="C99" s="500"/>
      <c r="D99" s="501">
        <f>+D84+D86+D98</f>
        <v>1500</v>
      </c>
      <c r="E99" s="501">
        <f>E84+E86+E98</f>
        <v>38583.33</v>
      </c>
      <c r="F99" s="502">
        <f>D99+E99</f>
        <v>40083.33</v>
      </c>
      <c r="I99" s="418"/>
      <c r="J99" s="425"/>
      <c r="K99" s="425"/>
      <c r="L99" s="425"/>
      <c r="M99" s="425"/>
      <c r="N99" s="425"/>
    </row>
    <row r="100" spans="1:14" ht="13.2" x14ac:dyDescent="0.25">
      <c r="J100" s="425"/>
      <c r="K100" s="425"/>
      <c r="L100" s="425"/>
      <c r="M100" s="425"/>
      <c r="N100" s="425"/>
    </row>
    <row r="101" spans="1:14" x14ac:dyDescent="0.2">
      <c r="A101" s="503" t="s">
        <v>339</v>
      </c>
      <c r="B101" s="503"/>
      <c r="C101" s="503"/>
      <c r="D101" s="503"/>
      <c r="E101" s="503"/>
      <c r="F101" s="503"/>
      <c r="G101" s="503"/>
      <c r="H101" s="503"/>
      <c r="J101" s="504"/>
      <c r="K101" s="503"/>
      <c r="L101" s="503"/>
    </row>
    <row r="102" spans="1:14" x14ac:dyDescent="0.2">
      <c r="A102" s="503"/>
      <c r="B102" s="503"/>
      <c r="C102" s="503"/>
      <c r="D102" s="503"/>
      <c r="E102" s="503"/>
      <c r="F102" s="503"/>
      <c r="G102" s="503"/>
      <c r="H102" s="503"/>
      <c r="I102" s="505"/>
      <c r="J102" s="506"/>
      <c r="K102" s="503"/>
      <c r="L102" s="503"/>
    </row>
    <row r="103" spans="1:14" x14ac:dyDescent="0.2">
      <c r="A103" s="503"/>
      <c r="B103" s="503"/>
      <c r="C103" s="503"/>
      <c r="D103" s="503"/>
      <c r="E103" s="503"/>
      <c r="F103" s="503"/>
      <c r="G103" s="503"/>
      <c r="H103" s="503"/>
      <c r="I103" s="505"/>
      <c r="J103" s="507"/>
      <c r="K103" s="503"/>
      <c r="L103" s="503"/>
    </row>
    <row r="104" spans="1:14" x14ac:dyDescent="0.2">
      <c r="A104" s="503"/>
      <c r="B104" s="503"/>
      <c r="C104" s="503"/>
      <c r="D104" s="503"/>
      <c r="E104" s="503"/>
      <c r="F104" s="503"/>
      <c r="G104" s="503"/>
      <c r="H104" s="503"/>
      <c r="I104" s="505"/>
      <c r="J104" s="507"/>
      <c r="K104" s="503"/>
      <c r="L104" s="503"/>
    </row>
    <row r="105" spans="1:14" x14ac:dyDescent="0.2">
      <c r="A105" s="503"/>
      <c r="B105" s="503"/>
      <c r="C105" s="503"/>
      <c r="D105" s="503"/>
      <c r="E105" s="503"/>
      <c r="F105" s="503"/>
      <c r="G105" s="503"/>
      <c r="H105" s="503"/>
      <c r="I105" s="505"/>
      <c r="J105" s="507"/>
      <c r="K105" s="503"/>
      <c r="L105" s="503"/>
    </row>
    <row r="106" spans="1:14" x14ac:dyDescent="0.2">
      <c r="A106" s="503"/>
      <c r="B106" s="503"/>
      <c r="C106" s="503"/>
      <c r="D106" s="503"/>
      <c r="E106" s="503"/>
      <c r="F106" s="503"/>
      <c r="G106" s="503"/>
      <c r="H106" s="503"/>
      <c r="I106" s="505"/>
      <c r="J106" s="507"/>
      <c r="K106" s="503"/>
      <c r="L106" s="503"/>
    </row>
    <row r="107" spans="1:14" x14ac:dyDescent="0.2">
      <c r="A107" s="503"/>
      <c r="B107" s="503"/>
      <c r="C107" s="503"/>
      <c r="D107" s="503"/>
      <c r="E107" s="503"/>
      <c r="F107" s="503"/>
      <c r="G107" s="503"/>
      <c r="H107" s="503"/>
      <c r="I107" s="505"/>
      <c r="J107" s="503"/>
      <c r="K107" s="503"/>
      <c r="L107" s="503"/>
    </row>
    <row r="108" spans="1:14" x14ac:dyDescent="0.2">
      <c r="A108" s="503"/>
      <c r="B108" s="503"/>
      <c r="C108" s="503"/>
      <c r="D108" s="503"/>
      <c r="E108" s="503"/>
      <c r="F108" s="503"/>
      <c r="G108" s="503"/>
      <c r="H108" s="503"/>
      <c r="I108" s="505"/>
      <c r="J108" s="503"/>
      <c r="K108" s="503"/>
      <c r="L108" s="503"/>
    </row>
    <row r="109" spans="1:14" x14ac:dyDescent="0.2">
      <c r="A109" s="503"/>
      <c r="B109" s="503"/>
      <c r="C109" s="503"/>
      <c r="D109" s="503"/>
      <c r="E109" s="503"/>
      <c r="F109" s="503"/>
      <c r="G109" s="503"/>
      <c r="H109" s="503"/>
      <c r="I109" s="505"/>
      <c r="J109" s="503"/>
      <c r="K109" s="503"/>
      <c r="L109" s="503"/>
    </row>
    <row r="110" spans="1:14" x14ac:dyDescent="0.2">
      <c r="A110" s="503"/>
      <c r="B110" s="503"/>
      <c r="C110" s="503"/>
      <c r="D110" s="503"/>
      <c r="E110" s="503"/>
      <c r="F110" s="503"/>
      <c r="G110" s="503"/>
      <c r="H110" s="503"/>
      <c r="I110" s="505"/>
      <c r="J110" s="503"/>
      <c r="K110" s="503"/>
      <c r="L110" s="503"/>
    </row>
    <row r="111" spans="1:14" x14ac:dyDescent="0.2">
      <c r="A111" s="503"/>
      <c r="B111" s="503"/>
      <c r="C111" s="503"/>
      <c r="D111" s="503"/>
      <c r="E111" s="503"/>
      <c r="F111" s="503"/>
      <c r="G111" s="503"/>
      <c r="H111" s="503"/>
      <c r="I111" s="505"/>
      <c r="J111" s="503"/>
      <c r="K111" s="503"/>
      <c r="L111" s="503"/>
    </row>
    <row r="112" spans="1:14" x14ac:dyDescent="0.2">
      <c r="A112" s="503"/>
      <c r="B112" s="503"/>
      <c r="C112" s="503"/>
      <c r="D112" s="503"/>
      <c r="E112" s="503"/>
      <c r="F112" s="503"/>
      <c r="G112" s="503"/>
      <c r="H112" s="503"/>
      <c r="I112" s="505"/>
      <c r="J112" s="503"/>
      <c r="K112" s="503"/>
      <c r="L112" s="503"/>
    </row>
    <row r="113" spans="1:12" x14ac:dyDescent="0.2">
      <c r="A113" s="503"/>
      <c r="B113" s="503"/>
      <c r="C113" s="503"/>
      <c r="D113" s="503"/>
      <c r="E113" s="503"/>
      <c r="F113" s="503"/>
      <c r="G113" s="503"/>
      <c r="H113" s="503"/>
      <c r="I113" s="505"/>
      <c r="J113" s="503"/>
      <c r="K113" s="503"/>
      <c r="L113" s="503"/>
    </row>
    <row r="114" spans="1:12" x14ac:dyDescent="0.2">
      <c r="A114" s="503"/>
      <c r="B114" s="503"/>
      <c r="C114" s="503"/>
      <c r="D114" s="503"/>
      <c r="E114" s="503"/>
      <c r="F114" s="503"/>
      <c r="G114" s="503"/>
      <c r="H114" s="503"/>
      <c r="I114" s="505"/>
      <c r="J114" s="503"/>
      <c r="K114" s="503"/>
      <c r="L114" s="503"/>
    </row>
    <row r="115" spans="1:12" x14ac:dyDescent="0.2">
      <c r="A115" s="503"/>
      <c r="B115" s="503"/>
      <c r="C115" s="503"/>
      <c r="D115" s="503"/>
      <c r="E115" s="503"/>
      <c r="F115" s="503"/>
      <c r="G115" s="503"/>
      <c r="H115" s="503"/>
      <c r="I115" s="505"/>
      <c r="J115" s="503"/>
      <c r="K115" s="503"/>
      <c r="L115" s="503"/>
    </row>
    <row r="116" spans="1:12" x14ac:dyDescent="0.2">
      <c r="A116" s="503"/>
      <c r="B116" s="503"/>
      <c r="C116" s="503"/>
      <c r="D116" s="503"/>
      <c r="E116" s="503"/>
      <c r="F116" s="503"/>
      <c r="G116" s="503"/>
      <c r="H116" s="503"/>
      <c r="I116" s="505"/>
      <c r="J116" s="282"/>
      <c r="K116" s="503"/>
      <c r="L116" s="503"/>
    </row>
    <row r="117" spans="1:12" x14ac:dyDescent="0.2">
      <c r="A117" s="503"/>
      <c r="B117" s="503"/>
      <c r="C117" s="503"/>
      <c r="D117" s="503"/>
      <c r="E117" s="503"/>
      <c r="F117" s="503"/>
      <c r="G117" s="503"/>
      <c r="H117" s="503"/>
      <c r="I117" s="505"/>
      <c r="J117" s="243"/>
      <c r="K117" s="503"/>
      <c r="L117" s="503"/>
    </row>
    <row r="118" spans="1:12" x14ac:dyDescent="0.2">
      <c r="A118" s="503"/>
      <c r="B118" s="503"/>
      <c r="C118" s="503"/>
      <c r="D118" s="503"/>
      <c r="E118" s="503"/>
      <c r="F118" s="503"/>
      <c r="G118" s="503"/>
      <c r="H118" s="503"/>
      <c r="I118" s="505"/>
      <c r="J118" s="243"/>
      <c r="K118" s="503"/>
      <c r="L118" s="503"/>
    </row>
    <row r="119" spans="1:12" x14ac:dyDescent="0.2">
      <c r="A119" s="503"/>
      <c r="B119" s="503"/>
      <c r="C119" s="503"/>
      <c r="D119" s="503"/>
      <c r="E119" s="503"/>
      <c r="F119" s="503"/>
      <c r="G119" s="503"/>
      <c r="H119" s="503"/>
      <c r="I119" s="505"/>
      <c r="J119" s="282"/>
      <c r="K119" s="503"/>
      <c r="L119" s="503"/>
    </row>
    <row r="120" spans="1:12" x14ac:dyDescent="0.2">
      <c r="A120" s="503"/>
      <c r="B120" s="503"/>
      <c r="C120" s="503"/>
      <c r="D120" s="503"/>
      <c r="E120" s="503"/>
      <c r="F120" s="503"/>
      <c r="G120" s="503"/>
      <c r="H120" s="503"/>
      <c r="I120" s="503"/>
      <c r="J120" s="282"/>
      <c r="K120" s="503"/>
      <c r="L120" s="503"/>
    </row>
    <row r="121" spans="1:12" x14ac:dyDescent="0.2">
      <c r="A121" s="503"/>
      <c r="B121" s="503"/>
      <c r="C121" s="503"/>
      <c r="D121" s="503"/>
      <c r="E121" s="503"/>
      <c r="F121" s="503"/>
      <c r="G121" s="503"/>
      <c r="H121" s="503"/>
      <c r="I121" s="503"/>
      <c r="J121" s="503"/>
      <c r="K121" s="503"/>
      <c r="L121" s="503"/>
    </row>
    <row r="122" spans="1:12" x14ac:dyDescent="0.2">
      <c r="A122" s="503"/>
      <c r="B122" s="503"/>
      <c r="C122" s="503"/>
      <c r="D122" s="503"/>
      <c r="E122" s="503"/>
      <c r="F122" s="503"/>
      <c r="G122" s="503"/>
      <c r="H122" s="503"/>
      <c r="I122" s="503"/>
      <c r="J122" s="503"/>
      <c r="K122" s="503"/>
      <c r="L122" s="503"/>
    </row>
    <row r="123" spans="1:12" x14ac:dyDescent="0.2">
      <c r="A123" s="503"/>
      <c r="B123" s="503"/>
      <c r="C123" s="503"/>
      <c r="D123" s="503"/>
      <c r="E123" s="503"/>
      <c r="F123" s="503"/>
      <c r="G123" s="503"/>
      <c r="H123" s="503"/>
      <c r="I123" s="503"/>
      <c r="J123" s="503"/>
      <c r="K123" s="503"/>
      <c r="L123" s="503"/>
    </row>
    <row r="124" spans="1:12" x14ac:dyDescent="0.2">
      <c r="A124" s="503"/>
      <c r="B124" s="503"/>
      <c r="C124" s="503"/>
      <c r="D124" s="503"/>
      <c r="E124" s="503"/>
      <c r="F124" s="503"/>
      <c r="G124" s="503"/>
      <c r="H124" s="503"/>
      <c r="I124" s="505"/>
      <c r="J124" s="503"/>
      <c r="K124" s="503"/>
      <c r="L124" s="503"/>
    </row>
    <row r="125" spans="1:12" x14ac:dyDescent="0.2">
      <c r="A125" s="503"/>
      <c r="B125" s="503"/>
      <c r="C125" s="503"/>
      <c r="D125" s="503"/>
      <c r="E125" s="503"/>
      <c r="F125" s="503"/>
      <c r="G125" s="503"/>
      <c r="H125" s="503"/>
      <c r="I125" s="505"/>
      <c r="J125" s="503"/>
      <c r="K125" s="503"/>
      <c r="L125" s="503"/>
    </row>
    <row r="126" spans="1:12" x14ac:dyDescent="0.2">
      <c r="A126" s="503"/>
      <c r="B126" s="503"/>
      <c r="C126" s="503"/>
      <c r="D126" s="503"/>
      <c r="E126" s="503"/>
      <c r="F126" s="503"/>
      <c r="G126" s="503"/>
      <c r="H126" s="503"/>
      <c r="I126" s="505"/>
      <c r="J126" s="503"/>
      <c r="K126" s="503"/>
      <c r="L126" s="503"/>
    </row>
    <row r="127" spans="1:12" x14ac:dyDescent="0.2">
      <c r="A127" s="503"/>
      <c r="B127" s="503"/>
      <c r="C127" s="503"/>
      <c r="D127" s="503"/>
      <c r="E127" s="503"/>
      <c r="F127" s="503"/>
      <c r="G127" s="503"/>
      <c r="H127" s="503"/>
      <c r="I127" s="505"/>
      <c r="J127" s="503"/>
      <c r="K127" s="503"/>
      <c r="L127" s="503"/>
    </row>
    <row r="128" spans="1:12" x14ac:dyDescent="0.2">
      <c r="A128" s="503"/>
      <c r="B128" s="503"/>
      <c r="C128" s="503"/>
      <c r="D128" s="503"/>
      <c r="E128" s="503"/>
      <c r="F128" s="503"/>
      <c r="G128" s="503"/>
      <c r="H128" s="503"/>
      <c r="I128" s="505"/>
      <c r="J128" s="503"/>
      <c r="K128" s="503"/>
      <c r="L128" s="503"/>
    </row>
    <row r="129" spans="1:12" x14ac:dyDescent="0.2">
      <c r="A129" s="503"/>
      <c r="B129" s="503"/>
      <c r="C129" s="503"/>
      <c r="D129" s="503"/>
      <c r="E129" s="503"/>
      <c r="F129" s="503"/>
      <c r="G129" s="503"/>
      <c r="H129" s="503"/>
      <c r="I129" s="505"/>
      <c r="J129" s="503"/>
      <c r="K129" s="503"/>
      <c r="L129" s="503"/>
    </row>
    <row r="130" spans="1:12" x14ac:dyDescent="0.2">
      <c r="A130" s="503"/>
      <c r="B130" s="503"/>
      <c r="C130" s="503"/>
      <c r="D130" s="503"/>
      <c r="E130" s="503"/>
      <c r="F130" s="503"/>
      <c r="G130" s="503"/>
      <c r="H130" s="503"/>
      <c r="I130" s="505"/>
      <c r="J130" s="503"/>
      <c r="K130" s="503"/>
      <c r="L130" s="503"/>
    </row>
    <row r="131" spans="1:12" x14ac:dyDescent="0.2">
      <c r="A131" s="503"/>
      <c r="B131" s="503"/>
      <c r="C131" s="503"/>
      <c r="D131" s="503"/>
      <c r="E131" s="503"/>
      <c r="F131" s="503"/>
      <c r="G131" s="503"/>
      <c r="H131" s="503"/>
      <c r="I131" s="505"/>
      <c r="J131" s="503"/>
      <c r="K131" s="503"/>
      <c r="L131" s="503"/>
    </row>
    <row r="132" spans="1:12" x14ac:dyDescent="0.2">
      <c r="A132" s="503"/>
      <c r="B132" s="503"/>
      <c r="C132" s="503"/>
      <c r="D132" s="503"/>
      <c r="E132" s="503"/>
      <c r="F132" s="503"/>
      <c r="G132" s="503"/>
      <c r="H132" s="503"/>
      <c r="I132" s="505"/>
      <c r="J132" s="503"/>
      <c r="K132" s="503"/>
      <c r="L132" s="503"/>
    </row>
    <row r="133" spans="1:12" x14ac:dyDescent="0.2">
      <c r="A133" s="503"/>
      <c r="B133" s="503"/>
      <c r="C133" s="503"/>
      <c r="D133" s="503"/>
      <c r="E133" s="503"/>
      <c r="F133" s="503"/>
      <c r="G133" s="503"/>
      <c r="H133" s="503"/>
      <c r="I133" s="505"/>
      <c r="J133" s="503"/>
      <c r="K133" s="503"/>
      <c r="L133" s="503"/>
    </row>
    <row r="134" spans="1:12" x14ac:dyDescent="0.2">
      <c r="A134" s="503"/>
      <c r="B134" s="503"/>
      <c r="C134" s="503"/>
      <c r="D134" s="503"/>
      <c r="E134" s="503"/>
      <c r="F134" s="503"/>
      <c r="G134" s="503"/>
      <c r="H134" s="503"/>
      <c r="I134" s="505"/>
      <c r="J134" s="503"/>
      <c r="K134" s="503"/>
      <c r="L134" s="503"/>
    </row>
    <row r="135" spans="1:12" x14ac:dyDescent="0.2">
      <c r="A135" s="503"/>
      <c r="B135" s="503"/>
      <c r="C135" s="503"/>
      <c r="D135" s="503"/>
      <c r="E135" s="503"/>
      <c r="F135" s="503"/>
      <c r="G135" s="503"/>
      <c r="H135" s="503"/>
      <c r="I135" s="505"/>
      <c r="J135" s="503"/>
      <c r="K135" s="503"/>
      <c r="L135" s="503"/>
    </row>
    <row r="136" spans="1:12" x14ac:dyDescent="0.2">
      <c r="A136" s="503"/>
      <c r="B136" s="503"/>
      <c r="C136" s="503"/>
      <c r="D136" s="503"/>
      <c r="E136" s="503"/>
      <c r="F136" s="503"/>
      <c r="G136" s="503"/>
      <c r="H136" s="503"/>
      <c r="I136" s="505"/>
      <c r="J136" s="503"/>
      <c r="K136" s="503"/>
      <c r="L136" s="503"/>
    </row>
    <row r="137" spans="1:12" x14ac:dyDescent="0.2">
      <c r="A137" s="503"/>
      <c r="B137" s="503"/>
      <c r="C137" s="503"/>
      <c r="D137" s="503"/>
      <c r="E137" s="503"/>
      <c r="F137" s="503"/>
      <c r="G137" s="503"/>
      <c r="H137" s="503"/>
      <c r="I137" s="505"/>
      <c r="J137" s="503"/>
      <c r="K137" s="503"/>
      <c r="L137" s="503"/>
    </row>
    <row r="138" spans="1:12" x14ac:dyDescent="0.2">
      <c r="A138" s="503"/>
      <c r="B138" s="503"/>
      <c r="C138" s="503"/>
      <c r="D138" s="503"/>
      <c r="E138" s="503"/>
      <c r="F138" s="503"/>
      <c r="G138" s="503"/>
      <c r="H138" s="503"/>
      <c r="I138" s="505"/>
      <c r="J138" s="503"/>
      <c r="K138" s="503"/>
      <c r="L138" s="503"/>
    </row>
    <row r="139" spans="1:12" x14ac:dyDescent="0.2">
      <c r="A139" s="503"/>
      <c r="B139" s="503"/>
      <c r="C139" s="503"/>
      <c r="D139" s="503"/>
      <c r="E139" s="503"/>
      <c r="F139" s="503"/>
      <c r="G139" s="503"/>
      <c r="H139" s="503"/>
      <c r="I139" s="505"/>
      <c r="J139" s="503"/>
      <c r="K139" s="503"/>
      <c r="L139" s="503"/>
    </row>
    <row r="140" spans="1:12" x14ac:dyDescent="0.2">
      <c r="A140" s="503"/>
      <c r="B140" s="503"/>
      <c r="C140" s="503"/>
      <c r="D140" s="503"/>
      <c r="E140" s="503"/>
      <c r="F140" s="503"/>
      <c r="G140" s="503"/>
      <c r="H140" s="503"/>
      <c r="I140" s="505"/>
      <c r="J140" s="503"/>
      <c r="K140" s="503"/>
      <c r="L140" s="503"/>
    </row>
    <row r="141" spans="1:12" x14ac:dyDescent="0.2">
      <c r="A141" s="503"/>
      <c r="B141" s="503"/>
      <c r="C141" s="503"/>
      <c r="D141" s="503"/>
      <c r="E141" s="503"/>
      <c r="F141" s="503"/>
      <c r="G141" s="503"/>
      <c r="H141" s="503"/>
      <c r="I141" s="505"/>
      <c r="J141" s="503"/>
      <c r="K141" s="503"/>
      <c r="L141" s="503"/>
    </row>
    <row r="142" spans="1:12" x14ac:dyDescent="0.2">
      <c r="A142" s="503"/>
      <c r="B142" s="503"/>
      <c r="C142" s="503"/>
      <c r="D142" s="503"/>
      <c r="E142" s="503"/>
      <c r="F142" s="503"/>
      <c r="G142" s="503"/>
      <c r="H142" s="503"/>
      <c r="I142" s="505"/>
      <c r="J142" s="503"/>
      <c r="K142" s="503"/>
      <c r="L142" s="503"/>
    </row>
    <row r="143" spans="1:12" x14ac:dyDescent="0.2">
      <c r="A143" s="503"/>
      <c r="B143" s="503"/>
      <c r="C143" s="503"/>
      <c r="D143" s="503"/>
      <c r="E143" s="503"/>
      <c r="F143" s="503"/>
      <c r="G143" s="503"/>
      <c r="H143" s="503"/>
      <c r="I143" s="505"/>
      <c r="J143" s="503"/>
      <c r="K143" s="503"/>
      <c r="L143" s="503"/>
    </row>
    <row r="144" spans="1:12" x14ac:dyDescent="0.2">
      <c r="A144" s="503"/>
      <c r="B144" s="503"/>
      <c r="C144" s="503"/>
      <c r="D144" s="503"/>
      <c r="E144" s="503"/>
      <c r="F144" s="503"/>
      <c r="G144" s="503"/>
      <c r="H144" s="503"/>
      <c r="I144" s="505"/>
      <c r="J144" s="503"/>
      <c r="K144" s="503"/>
      <c r="L144" s="503"/>
    </row>
    <row r="145" spans="1:12" x14ac:dyDescent="0.2">
      <c r="A145" s="503"/>
      <c r="B145" s="503"/>
      <c r="C145" s="503"/>
      <c r="D145" s="503"/>
      <c r="E145" s="503"/>
      <c r="F145" s="503"/>
      <c r="G145" s="503"/>
      <c r="H145" s="503"/>
      <c r="I145" s="505"/>
      <c r="J145" s="503"/>
      <c r="K145" s="503"/>
      <c r="L145" s="503"/>
    </row>
    <row r="146" spans="1:12" x14ac:dyDescent="0.2">
      <c r="A146" s="503"/>
      <c r="B146" s="503"/>
      <c r="C146" s="503"/>
      <c r="D146" s="503"/>
      <c r="E146" s="503"/>
      <c r="F146" s="503"/>
      <c r="G146" s="503"/>
      <c r="H146" s="503"/>
      <c r="I146" s="505"/>
      <c r="J146" s="503"/>
      <c r="K146" s="503"/>
      <c r="L146" s="503"/>
    </row>
    <row r="147" spans="1:12" x14ac:dyDescent="0.2">
      <c r="A147" s="503"/>
      <c r="B147" s="503"/>
      <c r="C147" s="503"/>
      <c r="D147" s="503"/>
      <c r="E147" s="503"/>
      <c r="F147" s="503"/>
      <c r="G147" s="503"/>
      <c r="H147" s="503"/>
      <c r="I147" s="505"/>
      <c r="J147" s="503"/>
      <c r="K147" s="503"/>
      <c r="L147" s="503"/>
    </row>
    <row r="148" spans="1:12" x14ac:dyDescent="0.2">
      <c r="A148" s="503"/>
      <c r="B148" s="503"/>
      <c r="C148" s="503"/>
      <c r="D148" s="503"/>
      <c r="E148" s="503"/>
      <c r="F148" s="503"/>
      <c r="G148" s="503"/>
      <c r="H148" s="503"/>
      <c r="I148" s="505"/>
      <c r="J148" s="503"/>
      <c r="K148" s="503"/>
      <c r="L148" s="503"/>
    </row>
    <row r="149" spans="1:12" x14ac:dyDescent="0.2">
      <c r="A149" s="503"/>
      <c r="B149" s="503"/>
      <c r="C149" s="503"/>
      <c r="D149" s="503"/>
      <c r="E149" s="503"/>
      <c r="F149" s="503"/>
      <c r="G149" s="503"/>
      <c r="H149" s="503"/>
      <c r="I149" s="505"/>
      <c r="J149" s="503"/>
      <c r="K149" s="503"/>
      <c r="L149" s="503"/>
    </row>
    <row r="150" spans="1:12" x14ac:dyDescent="0.2">
      <c r="A150" s="503"/>
      <c r="B150" s="503"/>
      <c r="C150" s="503"/>
      <c r="D150" s="503"/>
      <c r="E150" s="503"/>
      <c r="F150" s="503"/>
      <c r="G150" s="503"/>
      <c r="H150" s="503"/>
      <c r="I150" s="505"/>
      <c r="J150" s="503"/>
      <c r="K150" s="503"/>
      <c r="L150" s="503"/>
    </row>
    <row r="151" spans="1:12" x14ac:dyDescent="0.2">
      <c r="A151" s="503"/>
      <c r="B151" s="503"/>
      <c r="C151" s="503"/>
      <c r="D151" s="503"/>
      <c r="E151" s="503"/>
      <c r="F151" s="503"/>
      <c r="G151" s="503"/>
      <c r="H151" s="503"/>
      <c r="I151" s="505"/>
      <c r="J151" s="503"/>
      <c r="K151" s="503"/>
      <c r="L151" s="503"/>
    </row>
    <row r="152" spans="1:12" x14ac:dyDescent="0.2">
      <c r="A152" s="503"/>
      <c r="B152" s="503"/>
      <c r="C152" s="503"/>
      <c r="D152" s="503"/>
      <c r="E152" s="503"/>
      <c r="F152" s="503"/>
      <c r="G152" s="503"/>
      <c r="H152" s="503"/>
      <c r="I152" s="505"/>
      <c r="J152" s="503"/>
      <c r="K152" s="503"/>
      <c r="L152" s="503"/>
    </row>
    <row r="153" spans="1:12" x14ac:dyDescent="0.2">
      <c r="A153" s="503"/>
      <c r="B153" s="503"/>
      <c r="C153" s="503"/>
      <c r="D153" s="503"/>
      <c r="E153" s="503"/>
      <c r="F153" s="503"/>
      <c r="G153" s="503"/>
      <c r="H153" s="503"/>
      <c r="I153" s="505"/>
      <c r="J153" s="503"/>
      <c r="K153" s="503"/>
      <c r="L153" s="503"/>
    </row>
    <row r="154" spans="1:12" x14ac:dyDescent="0.2">
      <c r="A154" s="503"/>
      <c r="B154" s="503"/>
      <c r="C154" s="503"/>
      <c r="D154" s="503"/>
      <c r="E154" s="503"/>
      <c r="F154" s="503"/>
      <c r="G154" s="503"/>
      <c r="H154" s="503"/>
      <c r="I154" s="505"/>
      <c r="J154" s="503"/>
      <c r="K154" s="503"/>
      <c r="L154" s="503"/>
    </row>
    <row r="155" spans="1:12" x14ac:dyDescent="0.2">
      <c r="A155" s="503"/>
      <c r="B155" s="503"/>
      <c r="C155" s="503"/>
      <c r="D155" s="503"/>
      <c r="E155" s="503"/>
      <c r="F155" s="503"/>
      <c r="G155" s="503"/>
      <c r="H155" s="503"/>
      <c r="I155" s="505"/>
      <c r="J155" s="503"/>
      <c r="K155" s="503"/>
      <c r="L155" s="503"/>
    </row>
    <row r="156" spans="1:12" x14ac:dyDescent="0.2">
      <c r="A156" s="503"/>
      <c r="B156" s="503"/>
      <c r="C156" s="503"/>
      <c r="D156" s="503"/>
      <c r="E156" s="503"/>
      <c r="F156" s="503"/>
      <c r="G156" s="503"/>
      <c r="H156" s="503"/>
      <c r="I156" s="505"/>
      <c r="J156" s="503"/>
      <c r="K156" s="503"/>
      <c r="L156" s="503"/>
    </row>
    <row r="157" spans="1:12" x14ac:dyDescent="0.2">
      <c r="A157" s="503"/>
      <c r="B157" s="503"/>
      <c r="C157" s="503"/>
      <c r="D157" s="503"/>
      <c r="E157" s="503"/>
      <c r="F157" s="503"/>
      <c r="G157" s="503"/>
      <c r="H157" s="503"/>
      <c r="I157" s="505"/>
      <c r="J157" s="503"/>
      <c r="K157" s="503"/>
      <c r="L157" s="503"/>
    </row>
    <row r="158" spans="1:12" x14ac:dyDescent="0.2">
      <c r="A158" s="503"/>
      <c r="B158" s="503"/>
      <c r="C158" s="503"/>
      <c r="D158" s="503"/>
      <c r="E158" s="503"/>
      <c r="F158" s="503"/>
      <c r="G158" s="503"/>
      <c r="H158" s="503"/>
      <c r="I158" s="505"/>
      <c r="J158" s="503"/>
      <c r="K158" s="503"/>
      <c r="L158" s="503"/>
    </row>
    <row r="159" spans="1:12" x14ac:dyDescent="0.2">
      <c r="A159" s="503"/>
      <c r="B159" s="503"/>
      <c r="C159" s="503"/>
      <c r="D159" s="503"/>
      <c r="E159" s="503"/>
      <c r="F159" s="503"/>
      <c r="G159" s="503"/>
      <c r="H159" s="503"/>
      <c r="I159" s="505"/>
      <c r="J159" s="503"/>
      <c r="K159" s="503"/>
      <c r="L159" s="503"/>
    </row>
    <row r="160" spans="1:12" x14ac:dyDescent="0.2">
      <c r="A160" s="503"/>
      <c r="B160" s="503"/>
      <c r="C160" s="503"/>
      <c r="D160" s="503"/>
      <c r="E160" s="503"/>
      <c r="F160" s="503"/>
      <c r="G160" s="503"/>
      <c r="H160" s="503"/>
      <c r="I160" s="505"/>
      <c r="J160" s="503"/>
      <c r="K160" s="503"/>
      <c r="L160" s="503"/>
    </row>
    <row r="161" spans="1:12" x14ac:dyDescent="0.2">
      <c r="A161" s="503"/>
      <c r="B161" s="503"/>
      <c r="C161" s="503"/>
      <c r="D161" s="503"/>
      <c r="E161" s="503"/>
      <c r="F161" s="503"/>
      <c r="G161" s="503"/>
      <c r="H161" s="503"/>
      <c r="I161" s="505"/>
      <c r="J161" s="503"/>
      <c r="K161" s="503"/>
      <c r="L161" s="503"/>
    </row>
    <row r="162" spans="1:12" x14ac:dyDescent="0.2">
      <c r="A162" s="503"/>
      <c r="B162" s="503"/>
      <c r="C162" s="503"/>
      <c r="D162" s="503"/>
      <c r="E162" s="503"/>
      <c r="F162" s="503"/>
      <c r="G162" s="503"/>
      <c r="H162" s="503"/>
      <c r="I162" s="505"/>
      <c r="J162" s="503"/>
      <c r="K162" s="503"/>
      <c r="L162" s="503"/>
    </row>
    <row r="163" spans="1:12" x14ac:dyDescent="0.2">
      <c r="A163" s="503"/>
      <c r="B163" s="503"/>
      <c r="C163" s="503"/>
      <c r="D163" s="503"/>
      <c r="E163" s="503"/>
      <c r="F163" s="503"/>
      <c r="G163" s="503"/>
      <c r="H163" s="503"/>
      <c r="I163" s="505"/>
      <c r="J163" s="503"/>
      <c r="K163" s="503"/>
      <c r="L163" s="503"/>
    </row>
    <row r="164" spans="1:12" x14ac:dyDescent="0.2">
      <c r="A164" s="503"/>
      <c r="B164" s="503"/>
      <c r="C164" s="503"/>
      <c r="D164" s="503"/>
      <c r="E164" s="503"/>
      <c r="F164" s="503"/>
      <c r="G164" s="503"/>
      <c r="H164" s="503"/>
      <c r="I164" s="505"/>
      <c r="J164" s="503"/>
      <c r="K164" s="503"/>
      <c r="L164" s="503"/>
    </row>
    <row r="165" spans="1:12" x14ac:dyDescent="0.2">
      <c r="A165" s="503"/>
      <c r="B165" s="503"/>
      <c r="C165" s="503"/>
      <c r="D165" s="503"/>
      <c r="E165" s="503"/>
      <c r="F165" s="503"/>
      <c r="G165" s="503"/>
      <c r="H165" s="503"/>
      <c r="I165" s="505"/>
      <c r="J165" s="503"/>
      <c r="K165" s="503"/>
      <c r="L165" s="503"/>
    </row>
    <row r="166" spans="1:12" x14ac:dyDescent="0.2">
      <c r="A166" s="503"/>
      <c r="B166" s="503"/>
      <c r="C166" s="503"/>
      <c r="D166" s="503"/>
      <c r="E166" s="503"/>
      <c r="F166" s="503"/>
      <c r="G166" s="503"/>
      <c r="H166" s="503"/>
      <c r="I166" s="505"/>
      <c r="J166" s="503"/>
      <c r="K166" s="503"/>
      <c r="L166" s="503"/>
    </row>
    <row r="167" spans="1:12" x14ac:dyDescent="0.2">
      <c r="A167" s="503"/>
      <c r="B167" s="503"/>
      <c r="C167" s="503"/>
      <c r="D167" s="503"/>
      <c r="E167" s="503"/>
      <c r="F167" s="503"/>
      <c r="G167" s="503"/>
      <c r="H167" s="503"/>
      <c r="I167" s="505"/>
      <c r="J167" s="503"/>
      <c r="K167" s="503"/>
      <c r="L167" s="503"/>
    </row>
    <row r="168" spans="1:12" x14ac:dyDescent="0.2">
      <c r="A168" s="503"/>
      <c r="B168" s="503"/>
      <c r="C168" s="503"/>
      <c r="D168" s="503"/>
      <c r="E168" s="503"/>
      <c r="F168" s="503"/>
      <c r="G168" s="503"/>
      <c r="H168" s="503"/>
      <c r="I168" s="505"/>
      <c r="J168" s="503"/>
      <c r="K168" s="503"/>
      <c r="L168" s="503"/>
    </row>
    <row r="169" spans="1:12" x14ac:dyDescent="0.2">
      <c r="A169" s="503"/>
      <c r="B169" s="503"/>
      <c r="C169" s="503"/>
      <c r="D169" s="503"/>
      <c r="E169" s="503"/>
      <c r="F169" s="503"/>
      <c r="G169" s="503"/>
      <c r="H169" s="503"/>
      <c r="I169" s="505"/>
      <c r="J169" s="503"/>
      <c r="K169" s="503"/>
      <c r="L169" s="503"/>
    </row>
    <row r="170" spans="1:12" x14ac:dyDescent="0.2">
      <c r="A170" s="503"/>
      <c r="B170" s="503"/>
      <c r="C170" s="503"/>
      <c r="D170" s="503"/>
      <c r="E170" s="503"/>
      <c r="F170" s="503"/>
      <c r="G170" s="503"/>
      <c r="H170" s="503"/>
      <c r="I170" s="505"/>
      <c r="J170" s="503"/>
      <c r="K170" s="503"/>
      <c r="L170" s="503"/>
    </row>
    <row r="171" spans="1:12" x14ac:dyDescent="0.2">
      <c r="A171" s="503"/>
      <c r="B171" s="503"/>
      <c r="C171" s="503"/>
      <c r="D171" s="503"/>
      <c r="E171" s="503"/>
      <c r="F171" s="503"/>
      <c r="G171" s="503"/>
      <c r="H171" s="503"/>
      <c r="I171" s="505"/>
      <c r="J171" s="503"/>
      <c r="K171" s="503"/>
      <c r="L171" s="503"/>
    </row>
    <row r="172" spans="1:12" x14ac:dyDescent="0.2">
      <c r="A172" s="503"/>
      <c r="B172" s="503"/>
      <c r="C172" s="503"/>
      <c r="D172" s="503"/>
      <c r="E172" s="503"/>
      <c r="F172" s="503"/>
      <c r="G172" s="503"/>
      <c r="H172" s="503"/>
      <c r="I172" s="505"/>
      <c r="J172" s="503"/>
      <c r="K172" s="503"/>
      <c r="L172" s="503"/>
    </row>
    <row r="173" spans="1:12" x14ac:dyDescent="0.2">
      <c r="A173" s="503"/>
      <c r="B173" s="503"/>
      <c r="C173" s="503"/>
      <c r="D173" s="503"/>
      <c r="E173" s="503"/>
      <c r="F173" s="503"/>
      <c r="G173" s="503"/>
      <c r="H173" s="503"/>
      <c r="I173" s="505"/>
      <c r="J173" s="503"/>
      <c r="K173" s="503"/>
      <c r="L173" s="503"/>
    </row>
    <row r="174" spans="1:12" x14ac:dyDescent="0.2">
      <c r="A174" s="503"/>
      <c r="B174" s="503"/>
      <c r="C174" s="503"/>
      <c r="D174" s="503"/>
      <c r="E174" s="503"/>
      <c r="F174" s="503"/>
      <c r="G174" s="503"/>
      <c r="H174" s="503"/>
      <c r="I174" s="505"/>
      <c r="J174" s="503"/>
      <c r="K174" s="503"/>
      <c r="L174" s="503"/>
    </row>
    <row r="175" spans="1:12" x14ac:dyDescent="0.2">
      <c r="A175" s="503"/>
      <c r="B175" s="503"/>
      <c r="C175" s="503"/>
      <c r="D175" s="503"/>
      <c r="E175" s="503"/>
      <c r="F175" s="503"/>
      <c r="G175" s="503"/>
      <c r="H175" s="503"/>
      <c r="I175" s="505"/>
      <c r="J175" s="503"/>
      <c r="K175" s="503"/>
      <c r="L175" s="503"/>
    </row>
    <row r="176" spans="1:12" x14ac:dyDescent="0.2">
      <c r="A176" s="503"/>
      <c r="B176" s="503"/>
      <c r="C176" s="503"/>
      <c r="D176" s="503"/>
      <c r="E176" s="503"/>
      <c r="F176" s="503"/>
      <c r="G176" s="503"/>
      <c r="H176" s="503"/>
      <c r="I176" s="505"/>
      <c r="J176" s="503"/>
      <c r="K176" s="503"/>
      <c r="L176" s="503"/>
    </row>
    <row r="177" spans="1:12" x14ac:dyDescent="0.2">
      <c r="A177" s="503"/>
      <c r="B177" s="503"/>
      <c r="C177" s="503"/>
      <c r="D177" s="503"/>
      <c r="E177" s="503"/>
      <c r="F177" s="503"/>
      <c r="G177" s="503"/>
      <c r="H177" s="503"/>
      <c r="I177" s="505"/>
      <c r="J177" s="503"/>
      <c r="K177" s="503"/>
      <c r="L177" s="503"/>
    </row>
    <row r="178" spans="1:12" x14ac:dyDescent="0.2">
      <c r="A178" s="503"/>
      <c r="B178" s="503"/>
      <c r="C178" s="503"/>
      <c r="D178" s="503"/>
      <c r="E178" s="503"/>
      <c r="F178" s="503"/>
      <c r="G178" s="503"/>
      <c r="H178" s="503"/>
      <c r="I178" s="505"/>
      <c r="J178" s="503"/>
      <c r="K178" s="503"/>
      <c r="L178" s="503"/>
    </row>
    <row r="179" spans="1:12" x14ac:dyDescent="0.2">
      <c r="A179" s="503"/>
      <c r="B179" s="503"/>
      <c r="C179" s="503"/>
      <c r="D179" s="503"/>
      <c r="E179" s="503"/>
      <c r="F179" s="503"/>
      <c r="G179" s="503"/>
      <c r="H179" s="503"/>
      <c r="I179" s="505"/>
      <c r="J179" s="503"/>
      <c r="K179" s="503"/>
      <c r="L179" s="503"/>
    </row>
    <row r="180" spans="1:12" x14ac:dyDescent="0.2">
      <c r="A180" s="503"/>
      <c r="B180" s="503"/>
      <c r="C180" s="503"/>
      <c r="D180" s="503"/>
      <c r="E180" s="503"/>
      <c r="F180" s="503"/>
      <c r="G180" s="503"/>
      <c r="H180" s="503"/>
      <c r="I180" s="505"/>
      <c r="J180" s="503"/>
      <c r="K180" s="503"/>
      <c r="L180" s="503"/>
    </row>
    <row r="181" spans="1:12" x14ac:dyDescent="0.2">
      <c r="A181" s="503"/>
      <c r="B181" s="503"/>
      <c r="C181" s="503"/>
      <c r="D181" s="503"/>
      <c r="E181" s="503"/>
      <c r="F181" s="503"/>
      <c r="G181" s="503"/>
      <c r="H181" s="503"/>
      <c r="I181" s="505"/>
      <c r="J181" s="503"/>
      <c r="K181" s="503"/>
      <c r="L181" s="503"/>
    </row>
    <row r="182" spans="1:12" x14ac:dyDescent="0.2">
      <c r="A182" s="503"/>
      <c r="B182" s="503"/>
      <c r="C182" s="503"/>
      <c r="D182" s="503"/>
      <c r="E182" s="503"/>
      <c r="F182" s="503"/>
      <c r="G182" s="503"/>
      <c r="H182" s="503"/>
      <c r="I182" s="505"/>
      <c r="J182" s="503"/>
      <c r="K182" s="503"/>
      <c r="L182" s="503"/>
    </row>
    <row r="183" spans="1:12" x14ac:dyDescent="0.2">
      <c r="A183" s="503"/>
      <c r="B183" s="503"/>
      <c r="C183" s="503"/>
      <c r="D183" s="503"/>
      <c r="E183" s="503"/>
      <c r="F183" s="503"/>
      <c r="G183" s="503"/>
      <c r="H183" s="503"/>
      <c r="I183" s="505"/>
      <c r="J183" s="503"/>
      <c r="K183" s="503"/>
      <c r="L183" s="503"/>
    </row>
    <row r="184" spans="1:12" x14ac:dyDescent="0.2">
      <c r="I184" s="505"/>
    </row>
  </sheetData>
  <mergeCells count="18">
    <mergeCell ref="A84:C84"/>
    <mergeCell ref="A86:C86"/>
    <mergeCell ref="A99:B99"/>
    <mergeCell ref="A98:C98"/>
    <mergeCell ref="A95:C95"/>
    <mergeCell ref="A97:C97"/>
    <mergeCell ref="A2:H2"/>
    <mergeCell ref="D5:H5"/>
    <mergeCell ref="A8:C8"/>
    <mergeCell ref="A42:C42"/>
    <mergeCell ref="A73:B73"/>
    <mergeCell ref="A21:B21"/>
    <mergeCell ref="A25:B25"/>
    <mergeCell ref="A74:B74"/>
    <mergeCell ref="A85:C85"/>
    <mergeCell ref="A87:B87"/>
    <mergeCell ref="A76:C76"/>
    <mergeCell ref="A62:H62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fitToHeight="2" orientation="portrait" cellComments="asDisplayed" r:id="rId1"/>
  <headerFooter scaleWithDoc="0" alignWithMargins="0">
    <oddHeader>&amp;CACs excel sheet for a grant application&amp;R&amp;D</oddHeader>
    <oddFooter>&amp;C&amp;P/&amp;N</oddFooter>
  </headerFooter>
  <rowBreaks count="3" manualBreakCount="3">
    <brk id="67" max="16383" man="1"/>
    <brk id="71" max="16383" man="1"/>
    <brk id="9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1"/>
  <sheetViews>
    <sheetView workbookViewId="0">
      <selection activeCell="F4" sqref="F4"/>
    </sheetView>
  </sheetViews>
  <sheetFormatPr defaultRowHeight="13.2" x14ac:dyDescent="0.25"/>
  <cols>
    <col min="1" max="1" width="21.109375" bestFit="1" customWidth="1"/>
    <col min="2" max="2" width="16.33203125" customWidth="1"/>
    <col min="3" max="3" width="14.44140625" customWidth="1"/>
    <col min="4" max="4" width="15.6640625" customWidth="1"/>
  </cols>
  <sheetData>
    <row r="1" spans="1:6" ht="14.4" thickBot="1" x14ac:dyDescent="0.3">
      <c r="A1" s="411" t="s">
        <v>238</v>
      </c>
      <c r="B1" s="412"/>
      <c r="C1" s="413"/>
      <c r="D1" s="413"/>
    </row>
    <row r="2" spans="1:6" ht="13.8" thickBot="1" x14ac:dyDescent="0.3"/>
    <row r="3" spans="1:6" ht="13.8" thickBot="1" x14ac:dyDescent="0.3">
      <c r="A3" s="162" t="s">
        <v>239</v>
      </c>
      <c r="B3" s="163" t="s">
        <v>240</v>
      </c>
      <c r="C3" s="163" t="s">
        <v>241</v>
      </c>
      <c r="D3" s="163" t="s">
        <v>242</v>
      </c>
    </row>
    <row r="4" spans="1:6" ht="13.8" x14ac:dyDescent="0.25">
      <c r="A4" s="164"/>
      <c r="B4" s="165"/>
      <c r="C4" s="165"/>
      <c r="D4" s="165"/>
      <c r="F4" s="847" t="s">
        <v>344</v>
      </c>
    </row>
    <row r="5" spans="1:6" ht="13.8" x14ac:dyDescent="0.25">
      <c r="A5" s="164"/>
      <c r="B5" s="165"/>
      <c r="C5" s="165"/>
      <c r="D5" s="165"/>
    </row>
    <row r="6" spans="1:6" ht="13.8" x14ac:dyDescent="0.25">
      <c r="A6" s="164"/>
      <c r="B6" s="165"/>
      <c r="C6" s="165"/>
      <c r="D6" s="165"/>
    </row>
    <row r="7" spans="1:6" ht="13.8" x14ac:dyDescent="0.25">
      <c r="A7" s="164"/>
      <c r="B7" s="165"/>
      <c r="C7" s="165"/>
      <c r="D7" s="165"/>
    </row>
    <row r="8" spans="1:6" ht="13.8" x14ac:dyDescent="0.25">
      <c r="A8" s="164"/>
      <c r="B8" s="165"/>
      <c r="C8" s="165"/>
      <c r="D8" s="165"/>
    </row>
    <row r="9" spans="1:6" ht="13.8" x14ac:dyDescent="0.25">
      <c r="A9" s="164"/>
      <c r="B9" s="165"/>
      <c r="C9" s="165"/>
      <c r="D9" s="165"/>
    </row>
    <row r="10" spans="1:6" ht="14.4" thickBot="1" x14ac:dyDescent="0.3">
      <c r="A10" s="166"/>
      <c r="B10" s="167"/>
      <c r="C10" s="167"/>
      <c r="D10" s="167"/>
    </row>
    <row r="11" spans="1:6" ht="14.4" thickBot="1" x14ac:dyDescent="0.3">
      <c r="A11" s="168" t="s">
        <v>243</v>
      </c>
      <c r="B11" s="169">
        <v>0</v>
      </c>
      <c r="C11" s="169">
        <v>0</v>
      </c>
      <c r="D11" s="169">
        <f>SUM(D4:D10)</f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&amp;C&amp;A&amp;R&amp;D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89"/>
  <sheetViews>
    <sheetView topLeftCell="A52" zoomScale="112" zoomScaleNormal="112" workbookViewId="0">
      <selection activeCell="D71" sqref="D71"/>
    </sheetView>
  </sheetViews>
  <sheetFormatPr defaultColWidth="9.88671875" defaultRowHeight="10.199999999999999" x14ac:dyDescent="0.2"/>
  <cols>
    <col min="1" max="1" width="23.88671875" style="108" customWidth="1"/>
    <col min="2" max="2" width="16" style="108" customWidth="1"/>
    <col min="3" max="3" width="19.33203125" style="108" customWidth="1"/>
    <col min="4" max="4" width="12.5546875" style="108" customWidth="1"/>
    <col min="5" max="5" width="11.5546875" style="108" customWidth="1"/>
    <col min="6" max="6" width="12.88671875" style="108" customWidth="1"/>
    <col min="7" max="7" width="12" style="108" customWidth="1"/>
    <col min="8" max="8" width="10.44140625" style="108" customWidth="1"/>
    <col min="9" max="9" width="9.88671875" style="1"/>
    <col min="10" max="10" width="22" style="108" customWidth="1"/>
    <col min="11" max="11" width="19.33203125" style="108" customWidth="1"/>
    <col min="12" max="12" width="31.6640625" style="108" customWidth="1"/>
    <col min="13" max="13" width="11.6640625" style="108" customWidth="1"/>
    <col min="14" max="16384" width="9.88671875" style="108"/>
  </cols>
  <sheetData>
    <row r="1" spans="1:19" ht="10.8" thickBot="1" x14ac:dyDescent="0.25">
      <c r="D1" s="393" t="s">
        <v>300</v>
      </c>
    </row>
    <row r="2" spans="1:19" ht="10.8" thickBot="1" x14ac:dyDescent="0.25">
      <c r="A2" s="882" t="s">
        <v>165</v>
      </c>
      <c r="B2" s="883"/>
      <c r="C2" s="883"/>
      <c r="D2" s="883"/>
      <c r="E2" s="883"/>
      <c r="F2" s="883"/>
      <c r="G2" s="883"/>
      <c r="H2" s="884"/>
    </row>
    <row r="3" spans="1:19" x14ac:dyDescent="0.2">
      <c r="A3" s="82"/>
      <c r="B3" s="83"/>
      <c r="C3" s="83"/>
      <c r="D3" s="84"/>
      <c r="E3" s="83"/>
      <c r="F3" s="83"/>
      <c r="G3" s="83"/>
      <c r="H3" s="83"/>
    </row>
    <row r="4" spans="1:19" ht="10.8" thickBot="1" x14ac:dyDescent="0.25">
      <c r="A4" s="2" t="s">
        <v>0</v>
      </c>
      <c r="B4" s="108" t="s">
        <v>166</v>
      </c>
      <c r="C4" s="3" t="s">
        <v>168</v>
      </c>
      <c r="D4" s="108" t="s">
        <v>167</v>
      </c>
      <c r="E4" s="3" t="s">
        <v>169</v>
      </c>
      <c r="J4" s="107"/>
      <c r="K4" s="107"/>
    </row>
    <row r="5" spans="1:19" ht="13.8" thickBot="1" x14ac:dyDescent="0.3">
      <c r="A5" s="4"/>
      <c r="B5" s="4"/>
      <c r="C5" s="4"/>
      <c r="D5" s="885" t="s">
        <v>299</v>
      </c>
      <c r="E5" s="886"/>
      <c r="F5" s="886"/>
      <c r="G5" s="886"/>
      <c r="H5" s="887"/>
      <c r="J5" s="894"/>
      <c r="K5" s="894"/>
      <c r="L5" s="5"/>
      <c r="M5" s="5"/>
      <c r="N5" s="5"/>
      <c r="O5" s="5"/>
      <c r="P5" s="5"/>
      <c r="Q5" s="5"/>
      <c r="R5" s="5"/>
      <c r="S5" s="5"/>
    </row>
    <row r="6" spans="1:19" ht="14.4" thickBot="1" x14ac:dyDescent="0.35">
      <c r="D6" s="6" t="s">
        <v>2</v>
      </c>
      <c r="E6" s="7"/>
      <c r="F6" s="6" t="s">
        <v>1</v>
      </c>
      <c r="G6" s="7"/>
      <c r="H6" s="8" t="s">
        <v>298</v>
      </c>
      <c r="J6" s="9"/>
      <c r="K6" s="10"/>
      <c r="L6" s="5"/>
      <c r="M6" s="5"/>
      <c r="N6" s="5"/>
      <c r="O6" s="5"/>
      <c r="P6" s="5"/>
      <c r="Q6" s="5"/>
      <c r="R6" s="5"/>
      <c r="S6" s="5"/>
    </row>
    <row r="7" spans="1:19" ht="10.5" customHeight="1" thickBot="1" x14ac:dyDescent="0.3">
      <c r="A7" s="11" t="s">
        <v>196</v>
      </c>
      <c r="B7" s="12"/>
      <c r="C7" s="13"/>
      <c r="D7" s="14"/>
      <c r="E7" s="15"/>
      <c r="F7" s="14"/>
      <c r="G7" s="15"/>
      <c r="H7" s="14"/>
      <c r="J7" s="392"/>
      <c r="K7" s="392"/>
      <c r="L7" s="17"/>
      <c r="M7" s="17"/>
      <c r="N7" s="17"/>
      <c r="O7" s="17"/>
      <c r="P7" s="17"/>
      <c r="Q7" s="17"/>
      <c r="R7" s="17"/>
      <c r="S7" s="17"/>
    </row>
    <row r="8" spans="1:19" ht="11.7" customHeight="1" thickBot="1" x14ac:dyDescent="0.3">
      <c r="A8" s="888" t="s">
        <v>3</v>
      </c>
      <c r="B8" s="889"/>
      <c r="C8" s="890"/>
      <c r="D8" s="391">
        <f>'A. Staff Costs'!F17</f>
        <v>102200</v>
      </c>
      <c r="E8" s="318"/>
      <c r="F8" s="327">
        <f>'A. Staff Costs'!D24</f>
        <v>0</v>
      </c>
      <c r="G8" s="317"/>
      <c r="H8" s="327">
        <f>D8+F8</f>
        <v>102200</v>
      </c>
      <c r="J8" s="323"/>
      <c r="K8" s="107"/>
      <c r="L8" s="17"/>
      <c r="M8" s="17"/>
      <c r="N8" s="17"/>
      <c r="O8" s="17"/>
      <c r="P8" s="17"/>
      <c r="Q8" s="17"/>
      <c r="R8" s="17"/>
      <c r="S8" s="17"/>
    </row>
    <row r="9" spans="1:19" ht="11.1" customHeight="1" thickBot="1" x14ac:dyDescent="0.3">
      <c r="A9" s="318" t="s">
        <v>4</v>
      </c>
      <c r="B9" s="318"/>
      <c r="C9" s="318"/>
      <c r="D9" s="391">
        <f>'A. Staff Costs'!F28</f>
        <v>0</v>
      </c>
      <c r="E9" s="318"/>
      <c r="F9" s="327">
        <f>'A. Staff Costs'!F32</f>
        <v>0</v>
      </c>
      <c r="G9" s="317"/>
      <c r="H9" s="327">
        <f>D9+F9</f>
        <v>0</v>
      </c>
      <c r="J9" s="330"/>
      <c r="K9" s="323"/>
      <c r="L9" s="17"/>
      <c r="M9" s="17"/>
      <c r="N9" s="17"/>
      <c r="O9" s="17"/>
      <c r="P9" s="17"/>
      <c r="Q9" s="17"/>
      <c r="R9" s="17"/>
      <c r="S9" s="17"/>
    </row>
    <row r="10" spans="1:19" ht="10.95" customHeight="1" thickBot="1" x14ac:dyDescent="0.3">
      <c r="A10" s="316" t="s">
        <v>5</v>
      </c>
      <c r="B10" s="314"/>
      <c r="C10" s="314"/>
      <c r="D10" s="312">
        <f>SUM(D8:D9)</f>
        <v>102200</v>
      </c>
      <c r="E10" s="314"/>
      <c r="F10" s="324">
        <f>SUM(F8:F9)</f>
        <v>0</v>
      </c>
      <c r="G10" s="390"/>
      <c r="H10" s="389">
        <f>+D10+F10</f>
        <v>102200</v>
      </c>
      <c r="I10" s="18"/>
      <c r="J10" s="330"/>
      <c r="K10" s="311"/>
      <c r="L10" s="17"/>
      <c r="M10" s="17"/>
      <c r="N10" s="17"/>
      <c r="O10" s="17"/>
      <c r="P10" s="17"/>
      <c r="Q10" s="17"/>
      <c r="R10" s="17"/>
      <c r="S10" s="17"/>
    </row>
    <row r="11" spans="1:19" ht="12" customHeight="1" thickBot="1" x14ac:dyDescent="0.3">
      <c r="A11" s="349" t="s">
        <v>197</v>
      </c>
      <c r="B11" s="349"/>
      <c r="C11" s="349"/>
      <c r="D11" s="349"/>
      <c r="E11" s="375"/>
      <c r="F11" s="375"/>
      <c r="G11" s="375"/>
      <c r="H11" s="375"/>
      <c r="J11" s="107"/>
      <c r="K11" s="107"/>
      <c r="L11" s="17"/>
      <c r="M11" s="17"/>
      <c r="N11" s="17"/>
      <c r="O11" s="17"/>
      <c r="P11" s="17"/>
      <c r="Q11" s="17"/>
      <c r="R11" s="17"/>
      <c r="S11" s="17"/>
    </row>
    <row r="12" spans="1:19" ht="14.4" thickBot="1" x14ac:dyDescent="0.3">
      <c r="A12" s="317" t="s">
        <v>6</v>
      </c>
      <c r="B12" s="386"/>
      <c r="C12" s="318"/>
      <c r="D12" s="381">
        <f>'B. Participation to meetings'!D13</f>
        <v>71600</v>
      </c>
      <c r="E12" s="318"/>
      <c r="F12" s="388">
        <f>'B. Participation to meetings'!C17</f>
        <v>0</v>
      </c>
      <c r="G12" s="317"/>
      <c r="H12" s="327">
        <f t="shared" ref="H12:H18" si="0">D12+F12</f>
        <v>71600</v>
      </c>
      <c r="J12" s="323"/>
      <c r="K12" s="323"/>
      <c r="L12" s="17"/>
      <c r="M12" s="17"/>
      <c r="N12" s="17"/>
      <c r="O12" s="17"/>
      <c r="P12" s="17"/>
      <c r="Q12" s="17"/>
      <c r="R12" s="17"/>
      <c r="S12" s="17"/>
    </row>
    <row r="13" spans="1:19" ht="14.4" thickBot="1" x14ac:dyDescent="0.3">
      <c r="A13" s="317" t="s">
        <v>7</v>
      </c>
      <c r="B13" s="386"/>
      <c r="C13" s="318"/>
      <c r="D13" s="368">
        <f>'B. Participation to meetings'!F13</f>
        <v>53700</v>
      </c>
      <c r="E13" s="376"/>
      <c r="F13" s="336">
        <f>'B. Participation to meetings'!C18</f>
        <v>0</v>
      </c>
      <c r="G13" s="387"/>
      <c r="H13" s="327">
        <f t="shared" si="0"/>
        <v>53700</v>
      </c>
      <c r="J13" s="323"/>
      <c r="K13" s="323"/>
      <c r="L13" s="17"/>
      <c r="M13" s="17"/>
      <c r="N13" s="17"/>
      <c r="O13" s="17"/>
      <c r="P13" s="17"/>
      <c r="Q13" s="17"/>
      <c r="R13" s="17"/>
      <c r="S13" s="17"/>
    </row>
    <row r="14" spans="1:19" ht="14.4" thickBot="1" x14ac:dyDescent="0.3">
      <c r="A14" s="317" t="s">
        <v>8</v>
      </c>
      <c r="B14" s="386"/>
      <c r="C14" s="318"/>
      <c r="D14" s="336">
        <f>'B. Participation to meetings'!D29</f>
        <v>1050</v>
      </c>
      <c r="E14" s="376"/>
      <c r="F14" s="336">
        <f>'B. Participation to meetings'!D35</f>
        <v>0</v>
      </c>
      <c r="G14" s="387"/>
      <c r="H14" s="327">
        <f t="shared" si="0"/>
        <v>1050</v>
      </c>
      <c r="J14" s="323"/>
      <c r="K14" s="323"/>
      <c r="L14" s="17"/>
      <c r="M14" s="17"/>
      <c r="N14" s="17"/>
      <c r="O14" s="17"/>
      <c r="P14" s="17"/>
      <c r="Q14" s="17"/>
      <c r="R14" s="17"/>
      <c r="S14" s="17"/>
    </row>
    <row r="15" spans="1:19" ht="14.4" thickBot="1" x14ac:dyDescent="0.3">
      <c r="A15" s="317" t="s">
        <v>9</v>
      </c>
      <c r="B15" s="386"/>
      <c r="C15" s="318"/>
      <c r="D15" s="368">
        <f>'B. Participation to meetings'!E29</f>
        <v>576</v>
      </c>
      <c r="E15" s="376"/>
      <c r="F15" s="336">
        <f>'B. Participation to meetings'!E35</f>
        <v>0</v>
      </c>
      <c r="G15" s="387"/>
      <c r="H15" s="327">
        <f t="shared" si="0"/>
        <v>576</v>
      </c>
      <c r="J15" s="323"/>
      <c r="K15" s="323"/>
      <c r="L15" s="17"/>
      <c r="M15" s="17"/>
      <c r="N15" s="17"/>
      <c r="O15" s="17"/>
      <c r="P15" s="17"/>
      <c r="Q15" s="17"/>
      <c r="R15" s="17"/>
      <c r="S15" s="17"/>
    </row>
    <row r="16" spans="1:19" ht="14.4" thickBot="1" x14ac:dyDescent="0.3">
      <c r="A16" s="317" t="s">
        <v>211</v>
      </c>
      <c r="B16" s="386"/>
      <c r="C16" s="364"/>
      <c r="D16" s="368">
        <f>'B. Participation to meetings'!D47</f>
        <v>1050</v>
      </c>
      <c r="E16" s="364"/>
      <c r="F16" s="336">
        <v>0</v>
      </c>
      <c r="G16" s="332"/>
      <c r="H16" s="327">
        <f t="shared" si="0"/>
        <v>1050</v>
      </c>
      <c r="I16" s="19"/>
      <c r="J16" s="323"/>
      <c r="K16" s="323"/>
      <c r="L16" s="17"/>
      <c r="M16" s="17"/>
      <c r="N16" s="17"/>
      <c r="O16" s="17"/>
      <c r="P16" s="17"/>
      <c r="Q16" s="17"/>
      <c r="R16" s="17"/>
      <c r="S16" s="17"/>
    </row>
    <row r="17" spans="1:19" ht="14.4" thickBot="1" x14ac:dyDescent="0.3">
      <c r="A17" s="317" t="s">
        <v>212</v>
      </c>
      <c r="B17" s="386"/>
      <c r="C17" s="364"/>
      <c r="D17" s="368">
        <f>'B. Participation to meetings'!E47</f>
        <v>576</v>
      </c>
      <c r="E17" s="364"/>
      <c r="F17" s="336">
        <v>0</v>
      </c>
      <c r="G17" s="332"/>
      <c r="H17" s="327">
        <f t="shared" si="0"/>
        <v>576</v>
      </c>
      <c r="I17" s="19"/>
      <c r="J17" s="323"/>
      <c r="K17" s="323"/>
      <c r="L17" s="17"/>
      <c r="M17" s="17"/>
      <c r="N17" s="17"/>
      <c r="O17" s="17"/>
      <c r="P17" s="17"/>
      <c r="Q17" s="17"/>
      <c r="R17" s="17"/>
      <c r="S17" s="17"/>
    </row>
    <row r="18" spans="1:19" ht="11.7" customHeight="1" thickBot="1" x14ac:dyDescent="0.3">
      <c r="A18" s="318" t="s">
        <v>213</v>
      </c>
      <c r="B18" s="318"/>
      <c r="C18" s="364"/>
      <c r="D18" s="368">
        <f>'B. Participation to meetings'!F53</f>
        <v>0</v>
      </c>
      <c r="E18" s="364"/>
      <c r="F18" s="336">
        <v>0</v>
      </c>
      <c r="G18" s="332"/>
      <c r="H18" s="327">
        <f t="shared" si="0"/>
        <v>0</v>
      </c>
      <c r="I18" s="19"/>
      <c r="J18" s="323"/>
      <c r="K18" s="323"/>
      <c r="L18" s="17"/>
      <c r="M18" s="17"/>
      <c r="N18" s="17"/>
      <c r="O18" s="17"/>
      <c r="P18" s="17"/>
      <c r="Q18" s="17"/>
      <c r="R18" s="17"/>
      <c r="S18" s="17"/>
    </row>
    <row r="19" spans="1:19" ht="12" customHeight="1" thickBot="1" x14ac:dyDescent="0.3">
      <c r="A19" s="316" t="s">
        <v>10</v>
      </c>
      <c r="B19" s="314"/>
      <c r="C19" s="334"/>
      <c r="D19" s="385">
        <f>SUM(D12:D18)</f>
        <v>128552</v>
      </c>
      <c r="E19" s="334"/>
      <c r="F19" s="333">
        <f>SUM(F12:F18)</f>
        <v>0</v>
      </c>
      <c r="G19" s="332"/>
      <c r="H19" s="385">
        <f>SUM(H12:H18)</f>
        <v>128552</v>
      </c>
      <c r="I19" s="19"/>
      <c r="J19" s="311"/>
      <c r="K19" s="311"/>
      <c r="L19" s="17"/>
      <c r="M19" s="17"/>
      <c r="N19" s="17"/>
      <c r="O19" s="17"/>
      <c r="P19" s="17"/>
      <c r="Q19" s="17"/>
      <c r="R19" s="17"/>
      <c r="S19" s="17"/>
    </row>
    <row r="20" spans="1:19" ht="12.75" customHeight="1" x14ac:dyDescent="0.25">
      <c r="A20" s="349" t="s">
        <v>215</v>
      </c>
      <c r="B20" s="349"/>
      <c r="C20" s="349"/>
      <c r="D20" s="347"/>
      <c r="E20" s="374"/>
      <c r="F20" s="374"/>
      <c r="G20" s="384"/>
      <c r="H20" s="374"/>
      <c r="J20" s="107"/>
      <c r="K20" s="107"/>
      <c r="L20" s="17"/>
      <c r="M20" s="17"/>
      <c r="N20" s="17"/>
      <c r="O20" s="17"/>
      <c r="P20" s="17"/>
      <c r="Q20" s="17"/>
      <c r="R20" s="17"/>
      <c r="S20" s="17"/>
    </row>
    <row r="21" spans="1:19" ht="12.6" customHeight="1" thickBot="1" x14ac:dyDescent="0.3">
      <c r="A21" s="904" t="s">
        <v>11</v>
      </c>
      <c r="B21" s="904"/>
      <c r="C21" s="314"/>
      <c r="D21" s="377"/>
      <c r="E21" s="376"/>
      <c r="F21" s="383"/>
      <c r="G21" s="377"/>
      <c r="H21" s="382"/>
      <c r="J21" s="107"/>
      <c r="K21" s="107"/>
      <c r="L21" s="17"/>
      <c r="M21" s="17"/>
      <c r="N21" s="17"/>
      <c r="O21" s="17"/>
      <c r="P21" s="17"/>
      <c r="Q21" s="17"/>
      <c r="R21" s="17"/>
      <c r="S21" s="17"/>
    </row>
    <row r="22" spans="1:19" ht="14.4" thickBot="1" x14ac:dyDescent="0.3">
      <c r="A22" s="317" t="s">
        <v>12</v>
      </c>
      <c r="B22" s="318"/>
      <c r="C22" s="318"/>
      <c r="D22" s="381">
        <f>'C1. Preparation of meetings'!E9</f>
        <v>19100</v>
      </c>
      <c r="E22" s="376"/>
      <c r="F22" s="336">
        <f>'C1. Preparation of meetings'!E17</f>
        <v>0</v>
      </c>
      <c r="G22" s="376"/>
      <c r="H22" s="327">
        <f>D22+F22</f>
        <v>19100</v>
      </c>
      <c r="J22" s="323"/>
      <c r="K22" s="323"/>
      <c r="L22" s="17"/>
      <c r="M22" s="17"/>
      <c r="N22" s="17"/>
      <c r="O22" s="17"/>
      <c r="P22" s="17"/>
      <c r="Q22" s="17"/>
      <c r="R22" s="17"/>
      <c r="S22" s="17"/>
    </row>
    <row r="23" spans="1:19" ht="14.4" thickBot="1" x14ac:dyDescent="0.3">
      <c r="A23" s="317" t="s">
        <v>13</v>
      </c>
      <c r="B23" s="318"/>
      <c r="C23" s="318"/>
      <c r="D23" s="366">
        <f>'C1. Preparation of meetings'!D24</f>
        <v>14500</v>
      </c>
      <c r="E23" s="376"/>
      <c r="F23" s="336">
        <f>'C1. Preparation of meetings'!D32</f>
        <v>0</v>
      </c>
      <c r="G23" s="376"/>
      <c r="H23" s="327">
        <f>D23+F23</f>
        <v>14500</v>
      </c>
      <c r="J23" s="323"/>
      <c r="K23" s="323"/>
      <c r="L23" s="17"/>
      <c r="M23" s="17"/>
      <c r="N23" s="17"/>
      <c r="O23" s="17"/>
      <c r="P23" s="17"/>
      <c r="Q23" s="17"/>
      <c r="R23" s="17"/>
      <c r="S23" s="17"/>
    </row>
    <row r="24" spans="1:19" ht="11.1" customHeight="1" thickBot="1" x14ac:dyDescent="0.3">
      <c r="A24" s="355" t="s">
        <v>14</v>
      </c>
      <c r="B24" s="318"/>
      <c r="C24" s="318"/>
      <c r="D24" s="362">
        <f>SUM(D22:D23)</f>
        <v>33600</v>
      </c>
      <c r="E24" s="376"/>
      <c r="F24" s="352">
        <f>SUM(F22:F23)</f>
        <v>0</v>
      </c>
      <c r="G24" s="376"/>
      <c r="H24" s="362">
        <f>SUM(H22:H23)</f>
        <v>33600</v>
      </c>
      <c r="J24" s="323"/>
      <c r="K24" s="323"/>
      <c r="L24" s="17"/>
      <c r="M24" s="17"/>
      <c r="N24" s="17"/>
      <c r="O24" s="17"/>
      <c r="P24" s="17"/>
      <c r="Q24" s="17"/>
      <c r="R24" s="17"/>
      <c r="S24" s="17"/>
    </row>
    <row r="25" spans="1:19" ht="13.8" thickBot="1" x14ac:dyDescent="0.3">
      <c r="A25" s="904" t="s">
        <v>15</v>
      </c>
      <c r="B25" s="904"/>
      <c r="C25" s="314"/>
      <c r="D25" s="380"/>
      <c r="E25" s="376"/>
      <c r="F25" s="380"/>
      <c r="G25" s="377"/>
      <c r="H25" s="379"/>
      <c r="J25" s="107"/>
      <c r="K25" s="107"/>
      <c r="L25" s="5"/>
      <c r="M25" s="5"/>
      <c r="N25" s="5"/>
      <c r="O25" s="5"/>
      <c r="P25" s="5"/>
      <c r="Q25" s="5"/>
      <c r="R25" s="5"/>
      <c r="S25" s="5"/>
    </row>
    <row r="26" spans="1:19" ht="13.8" thickBot="1" x14ac:dyDescent="0.3">
      <c r="A26" s="317" t="s">
        <v>16</v>
      </c>
      <c r="B26" s="318"/>
      <c r="C26" s="318"/>
      <c r="D26" s="366">
        <f>'C2. Info Dissemination costs'!D5</f>
        <v>0</v>
      </c>
      <c r="E26" s="378"/>
      <c r="F26" s="336">
        <f>'C2. Info Dissemination costs'!D10</f>
        <v>0</v>
      </c>
      <c r="G26" s="376"/>
      <c r="H26" s="327">
        <f>D26+F26</f>
        <v>0</v>
      </c>
      <c r="J26" s="323"/>
      <c r="K26" s="323"/>
      <c r="L26" s="5"/>
      <c r="M26" s="5"/>
      <c r="N26" s="5"/>
      <c r="O26" s="5"/>
      <c r="P26" s="5"/>
      <c r="Q26" s="5"/>
      <c r="R26" s="5"/>
      <c r="S26" s="5"/>
    </row>
    <row r="27" spans="1:19" ht="13.8" thickBot="1" x14ac:dyDescent="0.3">
      <c r="A27" s="317" t="s">
        <v>17</v>
      </c>
      <c r="B27" s="318"/>
      <c r="C27" s="318"/>
      <c r="D27" s="368">
        <f>'C2. Info Dissemination costs'!D17</f>
        <v>475</v>
      </c>
      <c r="E27" s="378"/>
      <c r="F27" s="336"/>
      <c r="G27" s="377"/>
      <c r="H27" s="327">
        <f>D27+F27</f>
        <v>475</v>
      </c>
      <c r="J27" s="323"/>
      <c r="K27" s="323"/>
      <c r="L27" s="5"/>
      <c r="M27" s="5"/>
      <c r="N27" s="5"/>
      <c r="O27" s="5"/>
      <c r="P27" s="5"/>
      <c r="Q27" s="5"/>
      <c r="R27" s="5"/>
      <c r="S27" s="5"/>
    </row>
    <row r="28" spans="1:19" ht="11.1" customHeight="1" thickBot="1" x14ac:dyDescent="0.3">
      <c r="A28" s="355" t="s">
        <v>18</v>
      </c>
      <c r="B28" s="318"/>
      <c r="C28" s="318"/>
      <c r="D28" s="372">
        <f>SUM(D26:D27)</f>
        <v>475</v>
      </c>
      <c r="E28" s="364"/>
      <c r="F28" s="372">
        <f>SUM(F26:F27)</f>
        <v>0</v>
      </c>
      <c r="G28" s="377"/>
      <c r="H28" s="372">
        <f>SUM(H26:H27)</f>
        <v>475</v>
      </c>
      <c r="J28" s="330"/>
      <c r="K28" s="330"/>
      <c r="L28" s="5"/>
      <c r="M28" s="5"/>
      <c r="N28" s="5"/>
      <c r="O28" s="5"/>
      <c r="P28" s="5"/>
      <c r="Q28" s="5"/>
      <c r="R28" s="5"/>
      <c r="S28" s="5"/>
    </row>
    <row r="29" spans="1:19" ht="11.1" customHeight="1" thickBot="1" x14ac:dyDescent="0.3">
      <c r="A29" s="316" t="s">
        <v>19</v>
      </c>
      <c r="B29" s="314"/>
      <c r="C29" s="314"/>
      <c r="D29" s="333">
        <f>D24+D28</f>
        <v>34075</v>
      </c>
      <c r="E29" s="334"/>
      <c r="F29" s="333">
        <f>F24+F28</f>
        <v>0</v>
      </c>
      <c r="G29" s="376"/>
      <c r="H29" s="333">
        <f>H24+H28</f>
        <v>34075</v>
      </c>
      <c r="I29" s="18"/>
      <c r="J29" s="330"/>
      <c r="K29" s="330"/>
      <c r="L29" s="5"/>
      <c r="M29" s="5"/>
      <c r="N29" s="5"/>
      <c r="O29" s="5"/>
      <c r="P29" s="5"/>
      <c r="Q29" s="5"/>
      <c r="R29" s="5"/>
      <c r="S29" s="5"/>
    </row>
    <row r="30" spans="1:19" ht="13.8" thickBot="1" x14ac:dyDescent="0.3">
      <c r="A30" s="349" t="s">
        <v>20</v>
      </c>
      <c r="B30" s="349"/>
      <c r="C30" s="375"/>
      <c r="D30" s="374"/>
      <c r="E30" s="374"/>
      <c r="F30" s="374"/>
      <c r="G30" s="374"/>
      <c r="H30" s="374"/>
      <c r="J30" s="107"/>
      <c r="K30" s="107"/>
      <c r="L30" s="5"/>
      <c r="M30" s="5"/>
      <c r="N30" s="5"/>
      <c r="O30" s="5"/>
      <c r="P30" s="5"/>
      <c r="Q30" s="5"/>
      <c r="R30" s="5"/>
      <c r="S30" s="5"/>
    </row>
    <row r="31" spans="1:19" ht="13.8" thickBot="1" x14ac:dyDescent="0.3">
      <c r="A31" s="314" t="s">
        <v>21</v>
      </c>
      <c r="B31" s="318"/>
      <c r="C31" s="318"/>
      <c r="D31" s="362">
        <f>'D. operating costs'!E5</f>
        <v>7560</v>
      </c>
      <c r="E31" s="364"/>
      <c r="F31" s="353">
        <f>'D. operating costs'!E10</f>
        <v>0</v>
      </c>
      <c r="G31" s="367"/>
      <c r="H31" s="362">
        <f>D31+F31</f>
        <v>7560</v>
      </c>
      <c r="J31" s="323"/>
      <c r="K31" s="323"/>
      <c r="L31" s="5"/>
      <c r="M31" s="5"/>
      <c r="N31" s="5"/>
      <c r="O31" s="5"/>
      <c r="P31" s="5"/>
      <c r="Q31" s="5"/>
      <c r="R31" s="5"/>
      <c r="S31" s="5"/>
    </row>
    <row r="32" spans="1:19" ht="13.8" thickBot="1" x14ac:dyDescent="0.3">
      <c r="A32" s="314" t="s">
        <v>22</v>
      </c>
      <c r="B32" s="318"/>
      <c r="C32" s="318"/>
      <c r="D32" s="373"/>
      <c r="E32" s="364"/>
      <c r="F32" s="370"/>
      <c r="G32" s="367"/>
      <c r="H32" s="370"/>
      <c r="J32" s="323"/>
      <c r="K32" s="323"/>
      <c r="L32" s="5"/>
      <c r="M32" s="5"/>
      <c r="N32" s="5"/>
      <c r="O32" s="5"/>
      <c r="P32" s="5"/>
      <c r="Q32" s="5"/>
      <c r="R32" s="5"/>
      <c r="S32" s="5"/>
    </row>
    <row r="33" spans="1:19" ht="13.8" thickBot="1" x14ac:dyDescent="0.3">
      <c r="A33" s="317" t="s">
        <v>23</v>
      </c>
      <c r="B33" s="318"/>
      <c r="C33" s="318"/>
      <c r="D33" s="366">
        <f>'D. operating costs'!D19</f>
        <v>550</v>
      </c>
      <c r="E33" s="364"/>
      <c r="F33" s="336">
        <f>'D. operating costs'!D31</f>
        <v>0</v>
      </c>
      <c r="G33" s="367"/>
      <c r="H33" s="327">
        <f>D33+F33</f>
        <v>550</v>
      </c>
      <c r="J33" s="323"/>
      <c r="K33" s="323"/>
      <c r="L33" s="5"/>
      <c r="M33" s="5"/>
      <c r="N33" s="5"/>
      <c r="O33" s="5"/>
      <c r="P33" s="5"/>
      <c r="Q33" s="5"/>
      <c r="R33" s="5"/>
      <c r="S33" s="5"/>
    </row>
    <row r="34" spans="1:19" ht="13.8" thickBot="1" x14ac:dyDescent="0.3">
      <c r="A34" s="317" t="s">
        <v>24</v>
      </c>
      <c r="B34" s="318"/>
      <c r="C34" s="318"/>
      <c r="D34" s="368">
        <f>'D. operating costs'!B39</f>
        <v>1306</v>
      </c>
      <c r="E34" s="364"/>
      <c r="F34" s="336">
        <f>'D. operating costs'!B45</f>
        <v>0</v>
      </c>
      <c r="G34" s="367"/>
      <c r="H34" s="327">
        <f>D34+F34</f>
        <v>1306</v>
      </c>
      <c r="J34" s="323"/>
      <c r="K34" s="323"/>
      <c r="L34" s="5"/>
      <c r="M34" s="5"/>
      <c r="N34" s="5"/>
      <c r="O34" s="5"/>
      <c r="P34" s="5"/>
      <c r="Q34" s="5"/>
      <c r="R34" s="5"/>
      <c r="S34" s="5"/>
    </row>
    <row r="35" spans="1:19" ht="13.8" thickBot="1" x14ac:dyDescent="0.3">
      <c r="A35" s="317" t="s">
        <v>25</v>
      </c>
      <c r="B35" s="318"/>
      <c r="C35" s="318"/>
      <c r="D35" s="368">
        <f>'D. operating costs'!B50</f>
        <v>0</v>
      </c>
      <c r="E35" s="364"/>
      <c r="F35" s="336">
        <f>'D. operating costs'!B54</f>
        <v>0</v>
      </c>
      <c r="G35" s="367"/>
      <c r="H35" s="327">
        <f>D35+F35</f>
        <v>0</v>
      </c>
      <c r="J35" s="323"/>
      <c r="K35" s="323"/>
      <c r="L35" s="5"/>
      <c r="M35" s="5"/>
      <c r="N35" s="5"/>
      <c r="O35" s="5"/>
      <c r="P35" s="5"/>
      <c r="Q35" s="5"/>
      <c r="R35" s="5"/>
      <c r="S35" s="5"/>
    </row>
    <row r="36" spans="1:19" ht="11.1" customHeight="1" thickBot="1" x14ac:dyDescent="0.3">
      <c r="A36" s="355" t="s">
        <v>26</v>
      </c>
      <c r="B36" s="318"/>
      <c r="C36" s="318"/>
      <c r="D36" s="372">
        <f>SUM(D33:D35)</f>
        <v>1856</v>
      </c>
      <c r="E36" s="364"/>
      <c r="F36" s="372">
        <f>SUM(F33:F35)</f>
        <v>0</v>
      </c>
      <c r="G36" s="367"/>
      <c r="H36" s="372">
        <f>SUM(H33:H35)</f>
        <v>1856</v>
      </c>
      <c r="J36" s="323"/>
      <c r="K36" s="323"/>
      <c r="L36" s="5"/>
      <c r="M36" s="5"/>
      <c r="N36" s="5"/>
      <c r="O36" s="5"/>
      <c r="P36" s="5"/>
      <c r="Q36" s="5"/>
      <c r="R36" s="5"/>
      <c r="S36" s="5"/>
    </row>
    <row r="37" spans="1:19" ht="13.8" thickBot="1" x14ac:dyDescent="0.3">
      <c r="A37" s="371" t="s">
        <v>27</v>
      </c>
      <c r="B37" s="318"/>
      <c r="C37" s="318"/>
      <c r="D37" s="370"/>
      <c r="E37" s="364"/>
      <c r="F37" s="370"/>
      <c r="G37" s="367"/>
      <c r="H37" s="369"/>
      <c r="J37" s="323"/>
      <c r="K37" s="323"/>
      <c r="L37" s="5"/>
      <c r="M37" s="5"/>
      <c r="N37" s="5"/>
      <c r="O37" s="5"/>
      <c r="P37" s="5"/>
      <c r="Q37" s="5"/>
      <c r="R37" s="5"/>
      <c r="S37" s="5"/>
    </row>
    <row r="38" spans="1:19" ht="13.8" thickBot="1" x14ac:dyDescent="0.3">
      <c r="A38" s="317" t="s">
        <v>28</v>
      </c>
      <c r="B38" s="318"/>
      <c r="C38" s="318"/>
      <c r="D38" s="368">
        <f>'D. operating costs'!D61</f>
        <v>360</v>
      </c>
      <c r="E38" s="364"/>
      <c r="F38" s="336"/>
      <c r="G38" s="367"/>
      <c r="H38" s="327">
        <f>D38+F38</f>
        <v>360</v>
      </c>
      <c r="J38" s="323"/>
      <c r="K38" s="323"/>
      <c r="L38" s="5"/>
      <c r="M38" s="5"/>
      <c r="N38" s="5"/>
      <c r="O38" s="5"/>
      <c r="P38" s="5"/>
      <c r="Q38" s="5"/>
      <c r="R38" s="5"/>
      <c r="S38" s="5"/>
    </row>
    <row r="39" spans="1:19" ht="13.8" thickBot="1" x14ac:dyDescent="0.3">
      <c r="A39" s="317" t="s">
        <v>29</v>
      </c>
      <c r="B39" s="318"/>
      <c r="C39" s="318"/>
      <c r="D39" s="340">
        <f>'D. operating costs'!D65</f>
        <v>720</v>
      </c>
      <c r="E39" s="364"/>
      <c r="F39" s="336"/>
      <c r="G39" s="367"/>
      <c r="H39" s="327">
        <f>D39+F39</f>
        <v>720</v>
      </c>
      <c r="J39" s="323"/>
      <c r="K39" s="323"/>
      <c r="L39" s="5"/>
      <c r="M39" s="5"/>
      <c r="N39" s="5"/>
      <c r="O39" s="5"/>
      <c r="P39" s="5"/>
      <c r="Q39" s="5"/>
      <c r="R39" s="5"/>
      <c r="S39" s="5"/>
    </row>
    <row r="40" spans="1:19" ht="13.8" thickBot="1" x14ac:dyDescent="0.3">
      <c r="A40" s="317" t="s">
        <v>30</v>
      </c>
      <c r="B40" s="318"/>
      <c r="C40" s="318"/>
      <c r="D40" s="368">
        <f>'D. operating costs'!D68</f>
        <v>300</v>
      </c>
      <c r="E40" s="364"/>
      <c r="F40" s="336"/>
      <c r="G40" s="367"/>
      <c r="H40" s="327">
        <f>D40+F40</f>
        <v>300</v>
      </c>
      <c r="J40" s="323"/>
      <c r="K40" s="323"/>
      <c r="L40" s="5"/>
      <c r="M40" s="5"/>
      <c r="N40" s="5"/>
      <c r="O40" s="5"/>
      <c r="P40" s="5"/>
      <c r="Q40" s="5"/>
      <c r="R40" s="5"/>
      <c r="S40" s="5"/>
    </row>
    <row r="41" spans="1:19" ht="13.8" thickBot="1" x14ac:dyDescent="0.3">
      <c r="A41" s="317" t="s">
        <v>31</v>
      </c>
      <c r="B41" s="318"/>
      <c r="C41" s="318"/>
      <c r="D41" s="368">
        <f>'D. operating costs'!D71</f>
        <v>180</v>
      </c>
      <c r="E41" s="364"/>
      <c r="F41" s="336"/>
      <c r="G41" s="367"/>
      <c r="H41" s="327">
        <f>D41+F41</f>
        <v>180</v>
      </c>
      <c r="J41" s="323"/>
      <c r="K41" s="323"/>
      <c r="L41" s="5"/>
      <c r="M41" s="5"/>
      <c r="N41" s="5"/>
      <c r="O41" s="5"/>
      <c r="P41" s="5"/>
      <c r="Q41" s="5"/>
      <c r="R41" s="5"/>
      <c r="S41" s="5"/>
    </row>
    <row r="42" spans="1:19" ht="13.8" thickBot="1" x14ac:dyDescent="0.3">
      <c r="A42" s="888" t="s">
        <v>32</v>
      </c>
      <c r="B42" s="889"/>
      <c r="C42" s="890"/>
      <c r="D42" s="366">
        <f>'D. operating costs'!D77</f>
        <v>600</v>
      </c>
      <c r="E42" s="365"/>
      <c r="F42" s="336"/>
      <c r="G42" s="364"/>
      <c r="H42" s="327">
        <f>D42+F42</f>
        <v>600</v>
      </c>
      <c r="J42" s="323"/>
      <c r="K42" s="323"/>
      <c r="L42" s="5"/>
      <c r="M42" s="5"/>
      <c r="N42" s="5"/>
      <c r="O42" s="5"/>
      <c r="P42" s="5"/>
      <c r="Q42" s="5"/>
      <c r="R42" s="5"/>
      <c r="S42" s="5"/>
    </row>
    <row r="43" spans="1:19" ht="13.8" thickBot="1" x14ac:dyDescent="0.3">
      <c r="A43" s="355" t="s">
        <v>33</v>
      </c>
      <c r="B43" s="318"/>
      <c r="C43" s="318"/>
      <c r="D43" s="362">
        <f>SUM(D38:D42)</f>
        <v>2160</v>
      </c>
      <c r="E43" s="364"/>
      <c r="F43" s="362">
        <f>'D. operating costs'!D85</f>
        <v>0</v>
      </c>
      <c r="G43" s="363"/>
      <c r="H43" s="362">
        <f>SUM(H38:H42)</f>
        <v>2160</v>
      </c>
      <c r="J43" s="323"/>
      <c r="K43" s="330"/>
      <c r="L43" s="5"/>
      <c r="M43" s="5"/>
      <c r="N43" s="5"/>
      <c r="O43" s="5"/>
      <c r="P43" s="5"/>
      <c r="Q43" s="5"/>
      <c r="R43" s="5"/>
      <c r="S43" s="5"/>
    </row>
    <row r="44" spans="1:19" ht="11.7" customHeight="1" thickBot="1" x14ac:dyDescent="0.3">
      <c r="A44" s="316" t="s">
        <v>34</v>
      </c>
      <c r="B44" s="314"/>
      <c r="C44" s="314"/>
      <c r="D44" s="333">
        <f>D31+D36+D43</f>
        <v>11576</v>
      </c>
      <c r="E44" s="334"/>
      <c r="F44" s="333">
        <f>F31+F36+F43</f>
        <v>0</v>
      </c>
      <c r="G44" s="361"/>
      <c r="H44" s="333">
        <f>H31+H36+H43</f>
        <v>11576</v>
      </c>
      <c r="J44" s="330"/>
      <c r="K44" s="330"/>
      <c r="L44" s="5"/>
      <c r="M44" s="5"/>
      <c r="N44" s="5"/>
      <c r="O44" s="5"/>
      <c r="P44" s="5"/>
      <c r="Q44" s="5"/>
      <c r="R44" s="5"/>
      <c r="S44" s="5"/>
    </row>
    <row r="45" spans="1:19" ht="11.7" customHeight="1" x14ac:dyDescent="0.25">
      <c r="A45" s="349" t="s">
        <v>35</v>
      </c>
      <c r="B45" s="349"/>
      <c r="C45" s="349"/>
      <c r="D45" s="345"/>
      <c r="E45" s="347"/>
      <c r="F45" s="345"/>
      <c r="G45" s="345"/>
      <c r="H45" s="345"/>
      <c r="J45" s="107"/>
      <c r="K45" s="107"/>
      <c r="L45" s="5"/>
      <c r="M45" s="5"/>
      <c r="N45" s="5"/>
      <c r="O45" s="5"/>
      <c r="P45" s="5"/>
      <c r="Q45" s="5"/>
      <c r="R45" s="5"/>
      <c r="S45" s="5"/>
    </row>
    <row r="46" spans="1:19" ht="10.5" customHeight="1" thickBot="1" x14ac:dyDescent="0.3">
      <c r="A46" s="314" t="s">
        <v>36</v>
      </c>
      <c r="B46" s="314"/>
      <c r="C46" s="314"/>
      <c r="D46" s="360"/>
      <c r="E46" s="359"/>
      <c r="F46" s="358"/>
      <c r="G46" s="357"/>
      <c r="H46" s="356"/>
      <c r="I46" s="21"/>
      <c r="J46" s="107"/>
      <c r="K46" s="107"/>
      <c r="L46" s="5"/>
      <c r="M46" s="5"/>
      <c r="N46" s="5"/>
      <c r="O46" s="5"/>
      <c r="P46" s="5"/>
      <c r="Q46" s="5"/>
      <c r="R46" s="5"/>
      <c r="S46" s="5"/>
    </row>
    <row r="47" spans="1:19" ht="10.95" customHeight="1" thickBot="1" x14ac:dyDescent="0.3">
      <c r="A47" s="317" t="s">
        <v>37</v>
      </c>
      <c r="B47" s="317"/>
      <c r="C47" s="314"/>
      <c r="D47" s="343">
        <f>'E. Interpretation translation'!F3</f>
        <v>0</v>
      </c>
      <c r="E47" s="350"/>
      <c r="F47" s="343">
        <f>'E. Interpretation translation'!F16</f>
        <v>0</v>
      </c>
      <c r="G47" s="332"/>
      <c r="H47" s="327">
        <f>D47+F47</f>
        <v>0</v>
      </c>
      <c r="J47" s="323"/>
      <c r="K47" s="335"/>
      <c r="L47" s="5"/>
      <c r="M47" s="5"/>
      <c r="N47" s="5"/>
      <c r="O47" s="5"/>
      <c r="P47" s="5"/>
      <c r="Q47" s="5"/>
      <c r="R47" s="5"/>
      <c r="S47" s="5"/>
    </row>
    <row r="48" spans="1:19" ht="13.8" thickBot="1" x14ac:dyDescent="0.3">
      <c r="A48" s="317" t="s">
        <v>38</v>
      </c>
      <c r="B48" s="318"/>
      <c r="C48" s="314"/>
      <c r="D48" s="343">
        <f>'E. Interpretation translation'!F4</f>
        <v>0</v>
      </c>
      <c r="E48" s="350"/>
      <c r="F48" s="336">
        <f>'E. Interpretation translation'!F17</f>
        <v>0</v>
      </c>
      <c r="G48" s="332"/>
      <c r="H48" s="327">
        <f>D48+F48</f>
        <v>0</v>
      </c>
      <c r="J48" s="323"/>
      <c r="K48" s="335"/>
      <c r="L48" s="5"/>
      <c r="M48" s="5"/>
      <c r="N48" s="5"/>
      <c r="O48" s="5"/>
      <c r="P48" s="5"/>
      <c r="Q48" s="5"/>
      <c r="R48" s="5"/>
      <c r="S48" s="5"/>
    </row>
    <row r="49" spans="1:19" ht="13.8" thickBot="1" x14ac:dyDescent="0.3">
      <c r="A49" s="317" t="s">
        <v>39</v>
      </c>
      <c r="B49" s="318"/>
      <c r="C49" s="314"/>
      <c r="D49" s="343">
        <f>'E. Interpretation translation'!F5</f>
        <v>0</v>
      </c>
      <c r="E49" s="350"/>
      <c r="F49" s="336">
        <f>'E. Interpretation translation'!F18</f>
        <v>0</v>
      </c>
      <c r="G49" s="332"/>
      <c r="H49" s="327">
        <f>D49+F49</f>
        <v>0</v>
      </c>
      <c r="J49" s="323"/>
      <c r="K49" s="335"/>
      <c r="L49" s="5"/>
      <c r="M49" s="5"/>
      <c r="N49" s="5"/>
      <c r="O49" s="5"/>
      <c r="P49" s="5"/>
      <c r="Q49" s="5"/>
      <c r="R49" s="5"/>
      <c r="S49" s="5"/>
    </row>
    <row r="50" spans="1:19" ht="13.8" thickBot="1" x14ac:dyDescent="0.3">
      <c r="A50" s="317" t="s">
        <v>40</v>
      </c>
      <c r="B50" s="317"/>
      <c r="C50" s="314"/>
      <c r="D50" s="343">
        <f>'E. Interpretation translation'!F6</f>
        <v>0</v>
      </c>
      <c r="E50" s="350"/>
      <c r="F50" s="336">
        <f>'E. Interpretation translation'!F19</f>
        <v>0</v>
      </c>
      <c r="G50" s="332"/>
      <c r="H50" s="327">
        <f>D50+F50</f>
        <v>0</v>
      </c>
      <c r="J50" s="323"/>
      <c r="K50" s="335"/>
      <c r="L50" s="5"/>
      <c r="M50" s="5"/>
      <c r="N50" s="5"/>
      <c r="O50" s="5"/>
      <c r="P50" s="5"/>
      <c r="Q50" s="5"/>
      <c r="R50" s="5"/>
      <c r="S50" s="5"/>
    </row>
    <row r="51" spans="1:19" ht="13.8" thickBot="1" x14ac:dyDescent="0.3">
      <c r="A51" s="355" t="s">
        <v>41</v>
      </c>
      <c r="B51" s="317"/>
      <c r="C51" s="314"/>
      <c r="D51" s="353">
        <f>SUM(D47:D50)</f>
        <v>0</v>
      </c>
      <c r="E51" s="350"/>
      <c r="F51" s="353">
        <f>SUM(F47:F50)</f>
        <v>0</v>
      </c>
      <c r="G51" s="332"/>
      <c r="H51" s="353">
        <f>SUM(H47:H50)</f>
        <v>0</v>
      </c>
      <c r="J51" s="335"/>
      <c r="K51" s="335"/>
      <c r="L51" s="5"/>
      <c r="M51" s="5"/>
      <c r="N51" s="5"/>
      <c r="O51" s="5"/>
      <c r="P51" s="5"/>
      <c r="Q51" s="5"/>
      <c r="R51" s="5"/>
      <c r="S51" s="5"/>
    </row>
    <row r="52" spans="1:19" ht="13.8" thickBot="1" x14ac:dyDescent="0.3">
      <c r="A52" s="354" t="s">
        <v>42</v>
      </c>
      <c r="B52" s="314"/>
      <c r="C52" s="314"/>
      <c r="D52" s="353">
        <f>'E. Interpretation translation'!F10</f>
        <v>0</v>
      </c>
      <c r="E52" s="350"/>
      <c r="F52" s="352">
        <f>'E. Interpretation translation'!F22</f>
        <v>0</v>
      </c>
      <c r="G52" s="332"/>
      <c r="H52" s="351">
        <f>D52+F52</f>
        <v>0</v>
      </c>
      <c r="J52" s="330"/>
      <c r="K52" s="311"/>
      <c r="L52" s="5"/>
      <c r="M52" s="5"/>
      <c r="N52" s="5"/>
      <c r="O52" s="5"/>
      <c r="P52" s="5"/>
      <c r="Q52" s="5"/>
      <c r="R52" s="5"/>
      <c r="S52" s="5"/>
    </row>
    <row r="53" spans="1:19" ht="13.8" thickBot="1" x14ac:dyDescent="0.3">
      <c r="A53" s="316" t="s">
        <v>43</v>
      </c>
      <c r="B53" s="314"/>
      <c r="C53" s="314"/>
      <c r="D53" s="333">
        <f>+D51+D52</f>
        <v>0</v>
      </c>
      <c r="E53" s="350"/>
      <c r="F53" s="333">
        <f>F51+F52</f>
        <v>0</v>
      </c>
      <c r="G53" s="332"/>
      <c r="H53" s="333">
        <f>SUM(H51:H52)</f>
        <v>0</v>
      </c>
      <c r="J53" s="311"/>
      <c r="K53" s="311"/>
      <c r="L53" s="5"/>
      <c r="M53" s="5"/>
      <c r="N53" s="5"/>
      <c r="O53" s="5"/>
      <c r="P53" s="5"/>
      <c r="Q53" s="5"/>
      <c r="R53" s="5"/>
      <c r="S53" s="5"/>
    </row>
    <row r="54" spans="1:19" ht="13.8" thickBot="1" x14ac:dyDescent="0.3">
      <c r="A54" s="349" t="s">
        <v>44</v>
      </c>
      <c r="B54" s="349"/>
      <c r="C54" s="349"/>
      <c r="D54" s="348"/>
      <c r="E54" s="347"/>
      <c r="F54" s="345"/>
      <c r="G54" s="346"/>
      <c r="H54" s="345"/>
      <c r="J54" s="107"/>
      <c r="K54" s="107"/>
      <c r="L54" s="5"/>
      <c r="M54" s="5"/>
      <c r="N54" s="5"/>
      <c r="O54" s="5"/>
      <c r="P54" s="5"/>
      <c r="Q54" s="5"/>
      <c r="R54" s="5"/>
      <c r="S54" s="5"/>
    </row>
    <row r="55" spans="1:19" ht="11.4" customHeight="1" thickBot="1" x14ac:dyDescent="0.3">
      <c r="A55" s="344" t="s">
        <v>45</v>
      </c>
      <c r="B55" s="314"/>
      <c r="C55" s="314"/>
      <c r="D55" s="337">
        <f>'F. Other contracts'!F5</f>
        <v>17780</v>
      </c>
      <c r="E55" s="334"/>
      <c r="F55" s="343"/>
      <c r="G55" s="332"/>
      <c r="H55" s="327">
        <f t="shared" ref="H55:H60" si="1">D55+F55</f>
        <v>17780</v>
      </c>
      <c r="J55" s="323"/>
      <c r="K55" s="335"/>
      <c r="L55" s="5"/>
      <c r="M55" s="5"/>
      <c r="N55" s="5"/>
      <c r="O55" s="5"/>
      <c r="P55" s="5"/>
      <c r="Q55" s="5"/>
      <c r="R55" s="5"/>
      <c r="S55" s="5"/>
    </row>
    <row r="56" spans="1:19" ht="13.8" thickBot="1" x14ac:dyDescent="0.3">
      <c r="A56" s="342" t="s">
        <v>46</v>
      </c>
      <c r="B56" s="314"/>
      <c r="C56" s="314"/>
      <c r="D56" s="337">
        <f>'F. Other contracts'!F8</f>
        <v>22800</v>
      </c>
      <c r="E56" s="334"/>
      <c r="F56" s="336"/>
      <c r="G56" s="332"/>
      <c r="H56" s="327">
        <f t="shared" si="1"/>
        <v>22800</v>
      </c>
      <c r="J56" s="323"/>
      <c r="K56" s="335"/>
      <c r="L56" s="5"/>
      <c r="M56" s="5"/>
      <c r="N56" s="5"/>
      <c r="O56" s="5"/>
      <c r="P56" s="5"/>
      <c r="Q56" s="5"/>
      <c r="R56" s="5"/>
      <c r="S56" s="5"/>
    </row>
    <row r="57" spans="1:19" ht="13.8" thickBot="1" x14ac:dyDescent="0.3">
      <c r="A57" s="342" t="s">
        <v>47</v>
      </c>
      <c r="B57" s="314"/>
      <c r="C57" s="314"/>
      <c r="D57" s="341">
        <f>'F. Other contracts'!J11</f>
        <v>0</v>
      </c>
      <c r="E57" s="334"/>
      <c r="F57" s="336"/>
      <c r="G57" s="332"/>
      <c r="H57" s="327">
        <f t="shared" si="1"/>
        <v>0</v>
      </c>
      <c r="J57" s="323"/>
      <c r="K57" s="335"/>
      <c r="L57" s="5"/>
      <c r="M57" s="5"/>
      <c r="N57" s="5"/>
      <c r="O57" s="5"/>
      <c r="P57" s="5"/>
      <c r="Q57" s="5"/>
      <c r="R57" s="5"/>
      <c r="S57" s="5"/>
    </row>
    <row r="58" spans="1:19" ht="11.7" customHeight="1" thickBot="1" x14ac:dyDescent="0.3">
      <c r="A58" s="339" t="s">
        <v>175</v>
      </c>
      <c r="B58" s="314"/>
      <c r="C58" s="314"/>
      <c r="D58" s="340">
        <f>'F. Other contracts'!F10</f>
        <v>7000</v>
      </c>
      <c r="E58" s="334"/>
      <c r="F58" s="336"/>
      <c r="G58" s="332"/>
      <c r="H58" s="327">
        <f t="shared" si="1"/>
        <v>7000</v>
      </c>
      <c r="J58" s="323"/>
      <c r="K58" s="335"/>
      <c r="L58" s="5"/>
      <c r="M58" s="5"/>
      <c r="N58" s="5"/>
      <c r="O58" s="5"/>
      <c r="P58" s="5"/>
      <c r="Q58" s="5"/>
      <c r="R58" s="5"/>
      <c r="S58" s="5"/>
    </row>
    <row r="59" spans="1:19" ht="13.8" thickBot="1" x14ac:dyDescent="0.3">
      <c r="A59" s="339" t="s">
        <v>176</v>
      </c>
      <c r="B59" s="314"/>
      <c r="C59" s="314"/>
      <c r="D59" s="337">
        <f>'F. Other contracts'!F13</f>
        <v>8000</v>
      </c>
      <c r="E59" s="334"/>
      <c r="F59" s="336"/>
      <c r="G59" s="332"/>
      <c r="H59" s="327">
        <f t="shared" si="1"/>
        <v>8000</v>
      </c>
      <c r="J59" s="323"/>
      <c r="K59" s="335"/>
      <c r="L59" s="5"/>
      <c r="M59" s="5"/>
      <c r="N59" s="5"/>
      <c r="O59" s="5"/>
      <c r="P59" s="5"/>
      <c r="Q59" s="5"/>
      <c r="R59" s="5"/>
      <c r="S59" s="5"/>
    </row>
    <row r="60" spans="1:19" ht="13.8" thickBot="1" x14ac:dyDescent="0.3">
      <c r="A60" s="338" t="s">
        <v>177</v>
      </c>
      <c r="B60" s="314"/>
      <c r="C60" s="314"/>
      <c r="D60" s="337">
        <f>'F. Other contracts'!F14</f>
        <v>6000</v>
      </c>
      <c r="E60" s="334"/>
      <c r="F60" s="336"/>
      <c r="G60" s="332"/>
      <c r="H60" s="327">
        <f t="shared" si="1"/>
        <v>6000</v>
      </c>
      <c r="J60" s="323"/>
      <c r="K60" s="335"/>
      <c r="L60" s="5"/>
      <c r="M60" s="5"/>
      <c r="N60" s="5"/>
      <c r="O60" s="5"/>
      <c r="P60" s="5"/>
      <c r="Q60" s="5"/>
      <c r="R60" s="5"/>
      <c r="S60" s="5"/>
    </row>
    <row r="61" spans="1:19" ht="11.4" customHeight="1" thickBot="1" x14ac:dyDescent="0.3">
      <c r="A61" s="316" t="s">
        <v>48</v>
      </c>
      <c r="B61" s="314"/>
      <c r="C61" s="314"/>
      <c r="D61" s="333">
        <f>SUM(D55:D60)</f>
        <v>61580</v>
      </c>
      <c r="E61" s="334"/>
      <c r="F61" s="333">
        <f>'F. Other contracts'!F22</f>
        <v>0</v>
      </c>
      <c r="G61" s="332"/>
      <c r="H61" s="331">
        <f>SUM(H55:H60)</f>
        <v>61580</v>
      </c>
      <c r="J61" s="330"/>
      <c r="K61" s="311"/>
      <c r="L61" s="5"/>
      <c r="M61" s="5"/>
      <c r="N61" s="5"/>
      <c r="O61" s="5"/>
      <c r="P61" s="5"/>
      <c r="Q61" s="5"/>
      <c r="R61" s="5"/>
      <c r="S61" s="5"/>
    </row>
    <row r="62" spans="1:19" ht="11.7" customHeight="1" thickBot="1" x14ac:dyDescent="0.3">
      <c r="A62" s="912" t="s">
        <v>170</v>
      </c>
      <c r="B62" s="912"/>
      <c r="C62" s="912"/>
      <c r="D62" s="912"/>
      <c r="E62" s="912"/>
      <c r="F62" s="912"/>
      <c r="G62" s="912"/>
      <c r="H62" s="912"/>
      <c r="J62" s="107"/>
      <c r="K62" s="107"/>
      <c r="L62" s="5"/>
      <c r="M62" s="5"/>
      <c r="N62" s="5"/>
      <c r="O62" s="5"/>
      <c r="P62" s="5"/>
      <c r="Q62" s="5"/>
      <c r="R62" s="5"/>
      <c r="S62" s="5"/>
    </row>
    <row r="63" spans="1:19" ht="13.8" thickBot="1" x14ac:dyDescent="0.3">
      <c r="A63" s="329" t="s">
        <v>172</v>
      </c>
      <c r="B63" s="326"/>
      <c r="C63" s="328"/>
      <c r="D63" s="321">
        <v>0</v>
      </c>
      <c r="E63" s="318"/>
      <c r="F63" s="320">
        <v>0</v>
      </c>
      <c r="G63" s="317"/>
      <c r="H63" s="327">
        <f>D63+F63</f>
        <v>0</v>
      </c>
      <c r="J63" s="323"/>
      <c r="K63" s="311"/>
      <c r="L63" s="5"/>
      <c r="M63" s="5"/>
      <c r="N63" s="5"/>
      <c r="O63" s="5"/>
      <c r="P63" s="5"/>
      <c r="Q63" s="5"/>
      <c r="R63" s="5"/>
      <c r="S63" s="5"/>
    </row>
    <row r="64" spans="1:19" ht="13.8" thickBot="1" x14ac:dyDescent="0.3">
      <c r="A64" s="316" t="s">
        <v>173</v>
      </c>
      <c r="B64" s="326"/>
      <c r="C64" s="325"/>
      <c r="D64" s="316">
        <f>D63</f>
        <v>0</v>
      </c>
      <c r="E64" s="318"/>
      <c r="F64" s="324">
        <f>F63</f>
        <v>0</v>
      </c>
      <c r="G64" s="317"/>
      <c r="H64" s="324">
        <f>H63</f>
        <v>0</v>
      </c>
      <c r="J64" s="323"/>
      <c r="K64" s="311"/>
      <c r="L64" s="5"/>
      <c r="M64" s="5"/>
      <c r="N64" s="5"/>
      <c r="O64" s="5"/>
      <c r="P64" s="5"/>
      <c r="Q64" s="5"/>
      <c r="R64" s="5"/>
      <c r="S64" s="5"/>
    </row>
    <row r="65" spans="1:19" ht="13.8" thickBot="1" x14ac:dyDescent="0.3">
      <c r="A65" s="322" t="s">
        <v>171</v>
      </c>
      <c r="B65" s="319"/>
      <c r="C65" s="318"/>
      <c r="D65" s="321">
        <v>0</v>
      </c>
      <c r="E65" s="318"/>
      <c r="F65" s="320">
        <v>0</v>
      </c>
      <c r="G65" s="317"/>
      <c r="H65" s="320">
        <v>0</v>
      </c>
      <c r="J65" s="107"/>
      <c r="K65" s="107"/>
      <c r="L65" s="5"/>
      <c r="M65" s="5"/>
      <c r="N65" s="5"/>
      <c r="O65" s="5"/>
      <c r="P65" s="5"/>
      <c r="Q65" s="5"/>
      <c r="R65" s="5"/>
      <c r="S65" s="5"/>
    </row>
    <row r="66" spans="1:19" ht="13.8" thickBot="1" x14ac:dyDescent="0.3">
      <c r="A66" s="316" t="s">
        <v>174</v>
      </c>
      <c r="B66" s="319"/>
      <c r="C66" s="318"/>
      <c r="D66" s="316">
        <f>D65</f>
        <v>0</v>
      </c>
      <c r="E66" s="318"/>
      <c r="F66" s="312">
        <f>F65</f>
        <v>0</v>
      </c>
      <c r="G66" s="317"/>
      <c r="H66" s="312">
        <f>H65</f>
        <v>0</v>
      </c>
      <c r="J66" s="107"/>
      <c r="K66" s="107"/>
      <c r="L66" s="5"/>
      <c r="M66" s="5"/>
      <c r="N66" s="5"/>
      <c r="O66" s="5"/>
      <c r="P66" s="5"/>
      <c r="Q66" s="5"/>
      <c r="R66" s="5"/>
      <c r="S66" s="5"/>
    </row>
    <row r="67" spans="1:19" ht="11.25" customHeight="1" thickBot="1" x14ac:dyDescent="0.3">
      <c r="A67" s="316" t="s">
        <v>49</v>
      </c>
      <c r="B67" s="315"/>
      <c r="C67" s="314"/>
      <c r="D67" s="312">
        <v>0</v>
      </c>
      <c r="E67" s="314"/>
      <c r="F67" s="312">
        <f>F10+F19+F29+F44+F53+F61+F64+F66</f>
        <v>0</v>
      </c>
      <c r="G67" s="313"/>
      <c r="H67" s="312">
        <f>H10+H19+H29+H44+H53+H61+H64+H66</f>
        <v>337983</v>
      </c>
      <c r="J67" s="311"/>
      <c r="K67" s="311"/>
      <c r="L67" s="5"/>
      <c r="M67" s="5"/>
      <c r="N67" s="5"/>
      <c r="O67" s="5"/>
      <c r="P67" s="5"/>
      <c r="Q67" s="5"/>
      <c r="R67" s="5"/>
      <c r="S67" s="5"/>
    </row>
    <row r="68" spans="1:19" s="80" customFormat="1" ht="11.25" customHeight="1" x14ac:dyDescent="0.25">
      <c r="A68" s="404"/>
      <c r="B68" s="404"/>
      <c r="C68" s="405"/>
      <c r="D68" s="406"/>
      <c r="E68" s="405"/>
      <c r="F68" s="407"/>
      <c r="G68" s="408"/>
      <c r="H68" s="407"/>
      <c r="I68" s="89"/>
      <c r="J68" s="311"/>
      <c r="K68" s="311"/>
      <c r="L68" s="79"/>
      <c r="M68" s="79"/>
      <c r="N68" s="79"/>
      <c r="O68" s="79"/>
      <c r="P68" s="79"/>
      <c r="Q68" s="79"/>
      <c r="R68" s="79"/>
      <c r="S68" s="79"/>
    </row>
    <row r="69" spans="1:19" s="80" customFormat="1" ht="11.25" customHeight="1" x14ac:dyDescent="0.25">
      <c r="A69" s="404"/>
      <c r="B69" s="404"/>
      <c r="C69" s="405"/>
      <c r="D69" s="407"/>
      <c r="E69" s="405"/>
      <c r="F69" s="407"/>
      <c r="G69" s="408"/>
      <c r="H69" s="407"/>
      <c r="I69" s="89"/>
      <c r="J69" s="311"/>
      <c r="K69" s="311"/>
      <c r="L69" s="79"/>
      <c r="M69" s="79"/>
      <c r="N69" s="79"/>
      <c r="O69" s="79"/>
      <c r="P69" s="79"/>
      <c r="Q69" s="79"/>
      <c r="R69" s="79"/>
      <c r="S69" s="79"/>
    </row>
    <row r="70" spans="1:19" ht="13.2" x14ac:dyDescent="0.25">
      <c r="D70" s="409"/>
      <c r="J70" s="107"/>
      <c r="K70" s="107"/>
      <c r="L70" s="22"/>
      <c r="M70" s="5"/>
      <c r="N70" s="5"/>
      <c r="O70" s="5"/>
      <c r="P70" s="5"/>
      <c r="Q70" s="5"/>
      <c r="R70" s="5"/>
      <c r="S70" s="5"/>
    </row>
    <row r="71" spans="1:19" ht="15.6" x14ac:dyDescent="0.3">
      <c r="A71" s="397" t="s">
        <v>297</v>
      </c>
      <c r="B71" s="398"/>
      <c r="C71" s="36"/>
      <c r="D71" s="395">
        <f>D67</f>
        <v>0</v>
      </c>
      <c r="J71" s="107"/>
      <c r="K71" s="107"/>
      <c r="L71" s="22"/>
      <c r="M71" s="5"/>
      <c r="N71" s="5"/>
      <c r="O71" s="5"/>
      <c r="P71" s="5"/>
      <c r="Q71" s="5"/>
      <c r="R71" s="5"/>
      <c r="S71" s="5"/>
    </row>
    <row r="72" spans="1:19" ht="15.6" x14ac:dyDescent="0.3">
      <c r="A72" s="399" t="s">
        <v>302</v>
      </c>
      <c r="B72" s="394"/>
      <c r="C72" s="394"/>
      <c r="D72" s="395">
        <f>E105-E97</f>
        <v>0</v>
      </c>
      <c r="J72" s="107"/>
      <c r="K72" s="107"/>
      <c r="L72" s="22"/>
      <c r="M72" s="5"/>
      <c r="N72" s="5"/>
      <c r="O72" s="5"/>
      <c r="P72" s="5"/>
      <c r="Q72" s="5"/>
      <c r="R72" s="5"/>
      <c r="S72" s="5"/>
    </row>
    <row r="73" spans="1:19" ht="15" x14ac:dyDescent="0.25">
      <c r="A73" s="181" t="s">
        <v>304</v>
      </c>
      <c r="B73" s="36"/>
      <c r="C73" s="36"/>
      <c r="D73" s="396">
        <v>0</v>
      </c>
      <c r="J73" s="107"/>
      <c r="K73" s="107"/>
      <c r="L73" s="22"/>
      <c r="M73" s="5"/>
      <c r="N73" s="5"/>
      <c r="O73" s="5"/>
      <c r="P73" s="5"/>
      <c r="Q73" s="5"/>
      <c r="R73" s="5"/>
      <c r="S73" s="5"/>
    </row>
    <row r="74" spans="1:19" ht="15.6" x14ac:dyDescent="0.3">
      <c r="A74" s="400" t="s">
        <v>303</v>
      </c>
      <c r="B74" s="36"/>
      <c r="C74" s="36"/>
      <c r="D74" s="395">
        <f>D71*D73</f>
        <v>0</v>
      </c>
      <c r="J74" s="107"/>
      <c r="K74" s="107"/>
      <c r="L74" s="22"/>
      <c r="M74" s="5"/>
      <c r="N74" s="5"/>
      <c r="O74" s="5"/>
      <c r="P74" s="5"/>
      <c r="Q74" s="5"/>
      <c r="R74" s="5"/>
      <c r="S74" s="5"/>
    </row>
    <row r="75" spans="1:19" ht="15.6" x14ac:dyDescent="0.3">
      <c r="A75" s="399" t="s">
        <v>313</v>
      </c>
      <c r="B75" s="394"/>
      <c r="C75" s="394"/>
      <c r="D75" s="395"/>
      <c r="J75" s="107"/>
      <c r="K75" s="107"/>
      <c r="L75" s="22"/>
      <c r="M75" s="5"/>
      <c r="N75" s="5"/>
      <c r="O75" s="5"/>
      <c r="P75" s="5"/>
      <c r="Q75" s="5"/>
      <c r="R75" s="5"/>
      <c r="S75" s="5"/>
    </row>
    <row r="76" spans="1:19" ht="15.6" x14ac:dyDescent="0.3">
      <c r="A76" s="399" t="s">
        <v>305</v>
      </c>
      <c r="B76" s="394"/>
      <c r="C76" s="394"/>
      <c r="D76" s="395">
        <f>IF(D75=0,D74,D74-D75)</f>
        <v>0</v>
      </c>
      <c r="J76" s="107"/>
      <c r="K76" s="107"/>
      <c r="L76" s="22"/>
      <c r="M76" s="5"/>
      <c r="N76" s="5"/>
      <c r="O76" s="5"/>
      <c r="P76" s="5"/>
      <c r="Q76" s="5"/>
      <c r="R76" s="5"/>
      <c r="S76" s="5"/>
    </row>
    <row r="77" spans="1:19" ht="15.6" x14ac:dyDescent="0.3">
      <c r="A77" s="400" t="s">
        <v>306</v>
      </c>
      <c r="B77" s="36"/>
      <c r="C77" s="36"/>
      <c r="D77" s="395">
        <v>0</v>
      </c>
      <c r="J77" s="107"/>
      <c r="K77" s="107"/>
      <c r="L77" s="22"/>
      <c r="M77" s="5"/>
      <c r="N77" s="5"/>
      <c r="O77" s="5"/>
      <c r="P77" s="5"/>
      <c r="Q77" s="5"/>
      <c r="R77" s="5"/>
      <c r="S77" s="5"/>
    </row>
    <row r="78" spans="1:19" ht="15" x14ac:dyDescent="0.25">
      <c r="A78" s="181" t="s">
        <v>307</v>
      </c>
      <c r="B78" s="36"/>
      <c r="C78" s="36"/>
      <c r="D78" s="395">
        <v>0</v>
      </c>
      <c r="J78" s="107"/>
      <c r="K78" s="107"/>
      <c r="L78" s="22"/>
      <c r="M78" s="5"/>
      <c r="N78" s="5"/>
      <c r="O78" s="5"/>
      <c r="P78" s="5"/>
      <c r="Q78" s="5"/>
      <c r="R78" s="5"/>
      <c r="S78" s="5"/>
    </row>
    <row r="79" spans="1:19" ht="15.6" x14ac:dyDescent="0.3">
      <c r="A79" s="397" t="s">
        <v>308</v>
      </c>
      <c r="B79" s="398"/>
      <c r="C79" s="398"/>
      <c r="D79" s="401">
        <f>D74-D78</f>
        <v>0</v>
      </c>
      <c r="J79" s="107"/>
      <c r="K79" s="107"/>
      <c r="L79" s="22"/>
      <c r="M79" s="5"/>
      <c r="N79" s="5"/>
      <c r="O79" s="5"/>
      <c r="P79" s="5"/>
      <c r="Q79" s="5"/>
      <c r="R79" s="5"/>
      <c r="S79" s="5"/>
    </row>
    <row r="80" spans="1:19" s="80" customFormat="1" ht="16.2" thickBot="1" x14ac:dyDescent="0.35">
      <c r="A80" s="402"/>
      <c r="B80" s="85"/>
      <c r="C80" s="85"/>
      <c r="D80" s="403"/>
      <c r="I80" s="89"/>
      <c r="J80" s="107"/>
      <c r="K80" s="107"/>
      <c r="L80" s="22"/>
      <c r="M80" s="79"/>
      <c r="N80" s="79"/>
      <c r="O80" s="79"/>
      <c r="P80" s="79"/>
      <c r="Q80" s="79"/>
      <c r="R80" s="79"/>
      <c r="S80" s="79"/>
    </row>
    <row r="81" spans="1:19" s="80" customFormat="1" ht="13.2" x14ac:dyDescent="0.25">
      <c r="A81" s="913" t="s">
        <v>309</v>
      </c>
      <c r="B81" s="914"/>
      <c r="C81" s="23"/>
      <c r="D81" s="24" t="s">
        <v>1</v>
      </c>
      <c r="E81" s="25" t="s">
        <v>2</v>
      </c>
      <c r="F81" s="26" t="s">
        <v>50</v>
      </c>
      <c r="I81" s="89"/>
      <c r="J81" s="107"/>
      <c r="K81" s="107"/>
      <c r="L81" s="22"/>
      <c r="M81" s="79"/>
      <c r="N81" s="79"/>
      <c r="O81" s="79"/>
      <c r="P81" s="79"/>
      <c r="Q81" s="79"/>
      <c r="R81" s="79"/>
      <c r="S81" s="79"/>
    </row>
    <row r="82" spans="1:19" s="80" customFormat="1" ht="13.2" x14ac:dyDescent="0.25">
      <c r="A82" s="915" t="s">
        <v>51</v>
      </c>
      <c r="B82" s="916"/>
      <c r="C82" s="27"/>
      <c r="D82" s="28"/>
      <c r="E82" s="29"/>
      <c r="F82" s="30"/>
      <c r="I82" s="89"/>
      <c r="J82" s="107"/>
      <c r="K82" s="107"/>
      <c r="L82" s="22"/>
      <c r="M82" s="79"/>
      <c r="N82" s="79"/>
      <c r="O82" s="79"/>
      <c r="P82" s="79"/>
      <c r="Q82" s="79"/>
      <c r="R82" s="79"/>
      <c r="S82" s="79"/>
    </row>
    <row r="83" spans="1:19" s="80" customFormat="1" ht="13.2" x14ac:dyDescent="0.25">
      <c r="A83" s="32" t="s">
        <v>52</v>
      </c>
      <c r="B83" s="108"/>
      <c r="C83" s="33"/>
      <c r="D83" s="34"/>
      <c r="E83" s="108"/>
      <c r="F83" s="35"/>
      <c r="I83" s="89"/>
      <c r="J83" s="107"/>
      <c r="K83" s="107"/>
      <c r="L83" s="22"/>
      <c r="M83" s="79"/>
      <c r="N83" s="79"/>
      <c r="O83" s="79"/>
      <c r="P83" s="79"/>
      <c r="Q83" s="79"/>
      <c r="R83" s="79"/>
      <c r="S83" s="79"/>
    </row>
    <row r="84" spans="1:19" s="80" customFormat="1" ht="13.2" customHeight="1" x14ac:dyDescent="0.25">
      <c r="A84" s="891" t="s">
        <v>178</v>
      </c>
      <c r="B84" s="892"/>
      <c r="C84" s="893"/>
      <c r="D84" s="34"/>
      <c r="E84" s="36"/>
      <c r="F84" s="35"/>
      <c r="I84" s="89"/>
      <c r="J84" s="107"/>
      <c r="K84" s="107"/>
      <c r="L84" s="22"/>
      <c r="M84" s="79"/>
      <c r="N84" s="79"/>
      <c r="O84" s="79"/>
      <c r="P84" s="79"/>
      <c r="Q84" s="79"/>
      <c r="R84" s="79"/>
      <c r="S84" s="79"/>
    </row>
    <row r="85" spans="1:19" s="80" customFormat="1" ht="13.2" x14ac:dyDescent="0.25">
      <c r="A85" s="37" t="s">
        <v>53</v>
      </c>
      <c r="B85" s="38"/>
      <c r="C85" s="39"/>
      <c r="D85" s="34"/>
      <c r="E85" s="36"/>
      <c r="F85" s="35"/>
      <c r="I85" s="89"/>
      <c r="J85" s="107"/>
      <c r="K85" s="107"/>
      <c r="L85" s="22"/>
      <c r="M85" s="79"/>
      <c r="N85" s="79"/>
      <c r="O85" s="79"/>
      <c r="P85" s="79"/>
      <c r="Q85" s="79"/>
      <c r="R85" s="79"/>
      <c r="S85" s="79"/>
    </row>
    <row r="86" spans="1:19" s="80" customFormat="1" ht="13.2" x14ac:dyDescent="0.25">
      <c r="A86" s="32" t="s">
        <v>54</v>
      </c>
      <c r="B86" s="40"/>
      <c r="C86" s="40"/>
      <c r="D86" s="34"/>
      <c r="E86" s="41"/>
      <c r="F86" s="35"/>
      <c r="I86" s="89"/>
      <c r="J86" s="107"/>
      <c r="K86" s="107"/>
      <c r="L86" s="22"/>
      <c r="M86" s="79"/>
      <c r="N86" s="79"/>
      <c r="O86" s="79"/>
      <c r="P86" s="79"/>
      <c r="Q86" s="79"/>
      <c r="R86" s="79"/>
      <c r="S86" s="79"/>
    </row>
    <row r="87" spans="1:19" s="80" customFormat="1" ht="13.2" x14ac:dyDescent="0.25">
      <c r="A87" s="42" t="s">
        <v>179</v>
      </c>
      <c r="B87" s="108"/>
      <c r="C87" s="43"/>
      <c r="D87" s="34"/>
      <c r="E87" s="41"/>
      <c r="F87" s="35"/>
      <c r="I87" s="89"/>
      <c r="J87" s="107"/>
      <c r="K87" s="107"/>
      <c r="L87" s="22"/>
      <c r="M87" s="79"/>
      <c r="N87" s="79"/>
      <c r="O87" s="79"/>
      <c r="P87" s="79"/>
      <c r="Q87" s="79"/>
      <c r="R87" s="79"/>
      <c r="S87" s="79"/>
    </row>
    <row r="88" spans="1:19" ht="13.2" x14ac:dyDescent="0.25">
      <c r="A88" s="37" t="s">
        <v>53</v>
      </c>
      <c r="B88" s="38"/>
      <c r="C88" s="39"/>
      <c r="D88" s="34"/>
      <c r="E88" s="36"/>
      <c r="F88" s="35"/>
      <c r="J88" s="107"/>
      <c r="K88" s="107"/>
      <c r="L88" s="107"/>
      <c r="M88" s="5"/>
      <c r="N88" s="5"/>
      <c r="O88" s="5"/>
      <c r="P88" s="5"/>
      <c r="Q88" s="5"/>
      <c r="R88" s="5"/>
      <c r="S88" s="5"/>
    </row>
    <row r="89" spans="1:19" ht="13.2" x14ac:dyDescent="0.25">
      <c r="A89" s="32" t="s">
        <v>55</v>
      </c>
      <c r="B89" s="40"/>
      <c r="C89" s="40"/>
      <c r="D89" s="34"/>
      <c r="E89" s="41"/>
      <c r="F89" s="35"/>
      <c r="J89" s="107"/>
      <c r="K89" s="31"/>
      <c r="L89" s="107"/>
      <c r="M89" s="5"/>
      <c r="N89" s="5"/>
      <c r="O89" s="5"/>
      <c r="P89" s="5"/>
      <c r="Q89" s="5"/>
      <c r="R89" s="5"/>
      <c r="S89" s="5"/>
    </row>
    <row r="90" spans="1:19" ht="13.2" x14ac:dyDescent="0.25">
      <c r="A90" s="42" t="s">
        <v>180</v>
      </c>
      <c r="C90" s="43"/>
      <c r="D90" s="34"/>
      <c r="E90" s="41"/>
      <c r="F90" s="35"/>
      <c r="J90" s="107"/>
      <c r="K90" s="31"/>
      <c r="L90" s="107"/>
      <c r="M90" s="5"/>
      <c r="N90" s="5"/>
      <c r="O90" s="5"/>
      <c r="P90" s="5"/>
      <c r="Q90" s="5"/>
      <c r="R90" s="5"/>
      <c r="S90" s="5"/>
    </row>
    <row r="91" spans="1:19" ht="13.8" thickBot="1" x14ac:dyDescent="0.3">
      <c r="A91" s="42" t="s">
        <v>53</v>
      </c>
      <c r="C91" s="43"/>
      <c r="D91" s="44"/>
      <c r="E91" s="45"/>
      <c r="F91" s="46"/>
      <c r="J91" s="107"/>
      <c r="K91" s="31"/>
      <c r="L91" s="107"/>
      <c r="M91" s="5"/>
      <c r="N91" s="5"/>
      <c r="O91" s="5"/>
      <c r="P91" s="5"/>
      <c r="Q91" s="5"/>
      <c r="R91" s="5"/>
      <c r="S91" s="5"/>
    </row>
    <row r="92" spans="1:19" ht="13.8" thickBot="1" x14ac:dyDescent="0.3">
      <c r="A92" s="895" t="s">
        <v>56</v>
      </c>
      <c r="B92" s="896"/>
      <c r="C92" s="896"/>
      <c r="D92" s="47">
        <f>D84+D85+D87+D88+D90+D91</f>
        <v>0</v>
      </c>
      <c r="E92" s="47">
        <f t="shared" ref="E92:F92" si="2">E84+E85+E87+E88+E90+E91</f>
        <v>0</v>
      </c>
      <c r="F92" s="47">
        <f t="shared" si="2"/>
        <v>0</v>
      </c>
      <c r="J92" s="20"/>
      <c r="K92" s="49"/>
      <c r="L92" s="20"/>
      <c r="M92" s="5"/>
      <c r="N92" s="309"/>
      <c r="O92" s="5"/>
      <c r="P92" s="5"/>
      <c r="Q92" s="5"/>
      <c r="R92" s="5"/>
      <c r="S92" s="5"/>
    </row>
    <row r="93" spans="1:19" ht="13.8" thickBot="1" x14ac:dyDescent="0.3">
      <c r="A93" s="907" t="s">
        <v>296</v>
      </c>
      <c r="B93" s="908"/>
      <c r="C93" s="909"/>
      <c r="D93" s="50"/>
      <c r="E93" s="51"/>
      <c r="F93" s="52"/>
      <c r="J93" s="107"/>
      <c r="K93" s="49"/>
      <c r="L93" s="31"/>
      <c r="M93" s="5"/>
      <c r="N93" s="309"/>
      <c r="O93" s="5"/>
      <c r="P93" s="5"/>
      <c r="Q93" s="5"/>
      <c r="R93" s="5"/>
      <c r="S93" s="5"/>
    </row>
    <row r="94" spans="1:19" ht="13.8" thickBot="1" x14ac:dyDescent="0.3">
      <c r="A94" s="895" t="s">
        <v>57</v>
      </c>
      <c r="B94" s="896"/>
      <c r="C94" s="896"/>
      <c r="D94" s="53"/>
      <c r="E94" s="48"/>
      <c r="F94" s="54">
        <f>D94+E94</f>
        <v>0</v>
      </c>
      <c r="J94" s="107"/>
      <c r="K94" s="49"/>
      <c r="L94" s="31"/>
      <c r="M94" s="5"/>
      <c r="N94" s="309"/>
      <c r="O94" s="5"/>
      <c r="P94" s="5"/>
      <c r="Q94" s="5"/>
      <c r="R94" s="5"/>
      <c r="S94" s="5"/>
    </row>
    <row r="95" spans="1:19" s="80" customFormat="1" ht="13.2" x14ac:dyDescent="0.25">
      <c r="A95" s="910" t="s">
        <v>58</v>
      </c>
      <c r="B95" s="911"/>
      <c r="C95" s="85"/>
      <c r="D95" s="86"/>
      <c r="E95" s="87"/>
      <c r="F95" s="88"/>
      <c r="I95" s="89"/>
      <c r="J95" s="107"/>
      <c r="K95" s="107"/>
      <c r="L95" s="107"/>
      <c r="M95" s="79"/>
      <c r="N95" s="310"/>
      <c r="O95" s="310"/>
      <c r="P95" s="79"/>
      <c r="Q95" s="79"/>
      <c r="R95" s="79"/>
      <c r="S95" s="79"/>
    </row>
    <row r="96" spans="1:19" ht="13.2" x14ac:dyDescent="0.25">
      <c r="A96" s="90"/>
      <c r="B96" s="77" t="s">
        <v>181</v>
      </c>
      <c r="C96" s="77" t="s">
        <v>182</v>
      </c>
      <c r="D96" s="86"/>
      <c r="E96" s="87"/>
      <c r="F96" s="88"/>
      <c r="J96" s="107"/>
      <c r="K96" s="107"/>
      <c r="L96" s="107"/>
      <c r="M96" s="5"/>
      <c r="N96" s="309"/>
      <c r="O96" s="309"/>
      <c r="P96" s="5"/>
      <c r="Q96" s="5"/>
      <c r="R96" s="5"/>
      <c r="S96" s="5"/>
    </row>
    <row r="97" spans="1:19" ht="13.2" x14ac:dyDescent="0.25">
      <c r="A97" s="55" t="s">
        <v>59</v>
      </c>
      <c r="B97" s="33"/>
      <c r="C97" s="33"/>
      <c r="D97" s="34"/>
      <c r="E97" s="36">
        <f>B97*C97</f>
        <v>0</v>
      </c>
      <c r="F97" s="35">
        <f>E97+D97</f>
        <v>0</v>
      </c>
      <c r="I97" s="43"/>
      <c r="J97" s="107"/>
      <c r="K97" s="107"/>
      <c r="L97" s="107"/>
      <c r="M97" s="5"/>
      <c r="N97" s="309"/>
      <c r="O97" s="5"/>
      <c r="P97" s="5"/>
      <c r="Q97" s="5"/>
      <c r="R97" s="5"/>
      <c r="S97" s="5"/>
    </row>
    <row r="98" spans="1:19" ht="13.2" x14ac:dyDescent="0.25">
      <c r="A98" s="56" t="s">
        <v>60</v>
      </c>
      <c r="B98" s="57"/>
      <c r="C98" s="57"/>
      <c r="D98" s="34"/>
      <c r="E98" s="36"/>
      <c r="F98" s="35"/>
      <c r="J98" s="107"/>
      <c r="K98" s="107"/>
      <c r="L98" s="107"/>
      <c r="M98" s="5"/>
      <c r="N98" s="309"/>
      <c r="O98" s="5"/>
      <c r="P98" s="5"/>
      <c r="Q98" s="5"/>
      <c r="R98" s="5"/>
      <c r="S98" s="5"/>
    </row>
    <row r="99" spans="1:19" ht="13.2" x14ac:dyDescent="0.25">
      <c r="A99" s="56" t="s">
        <v>61</v>
      </c>
      <c r="B99" s="57"/>
      <c r="C99" s="57"/>
      <c r="D99" s="34"/>
      <c r="E99" s="36"/>
      <c r="F99" s="35"/>
      <c r="J99" s="107"/>
      <c r="K99" s="107"/>
      <c r="L99" s="107"/>
      <c r="M99" s="5"/>
      <c r="N99" s="309"/>
      <c r="O99" s="5"/>
      <c r="P99" s="5"/>
      <c r="Q99" s="5"/>
      <c r="R99" s="5"/>
      <c r="S99" s="5"/>
    </row>
    <row r="100" spans="1:19" ht="13.2" x14ac:dyDescent="0.25">
      <c r="A100" s="56" t="s">
        <v>62</v>
      </c>
      <c r="B100" s="57"/>
      <c r="C100" s="57"/>
      <c r="D100" s="34"/>
      <c r="E100" s="36"/>
      <c r="F100" s="35"/>
      <c r="J100" s="107"/>
      <c r="K100" s="107"/>
      <c r="L100" s="107"/>
      <c r="M100" s="5"/>
      <c r="N100" s="309"/>
      <c r="O100" s="5"/>
      <c r="P100" s="5"/>
      <c r="Q100" s="5"/>
      <c r="R100" s="5"/>
      <c r="S100" s="5"/>
    </row>
    <row r="101" spans="1:19" ht="13.2" x14ac:dyDescent="0.25">
      <c r="A101" s="902" t="s">
        <v>63</v>
      </c>
      <c r="B101" s="903"/>
      <c r="C101" s="903"/>
      <c r="D101" s="58"/>
      <c r="E101" s="59"/>
      <c r="F101" s="60"/>
      <c r="I101" s="108"/>
      <c r="J101" s="61"/>
      <c r="K101" s="107"/>
      <c r="L101" s="107"/>
      <c r="M101" s="62"/>
      <c r="N101" s="308"/>
      <c r="O101" s="62"/>
      <c r="P101" s="62"/>
      <c r="Q101" s="62"/>
      <c r="R101" s="62"/>
      <c r="S101" s="62"/>
    </row>
    <row r="102" spans="1:19" ht="13.2" x14ac:dyDescent="0.25">
      <c r="A102" s="108" t="s">
        <v>183</v>
      </c>
      <c r="D102" s="56"/>
      <c r="E102" s="63"/>
      <c r="F102" s="60"/>
      <c r="I102" s="108"/>
      <c r="J102" s="107"/>
      <c r="K102" s="64"/>
      <c r="L102" s="107"/>
      <c r="M102" s="62"/>
      <c r="N102" s="308"/>
      <c r="O102" s="62"/>
      <c r="P102" s="62"/>
      <c r="Q102" s="62"/>
      <c r="R102" s="62"/>
      <c r="S102" s="62"/>
    </row>
    <row r="103" spans="1:19" ht="13.8" thickBot="1" x14ac:dyDescent="0.3">
      <c r="A103" s="905" t="s">
        <v>158</v>
      </c>
      <c r="B103" s="906"/>
      <c r="C103" s="906"/>
      <c r="D103" s="65"/>
      <c r="E103" s="66"/>
      <c r="F103" s="67"/>
      <c r="I103" s="108"/>
      <c r="J103" s="68"/>
      <c r="K103" s="69"/>
      <c r="L103" s="107"/>
      <c r="M103" s="62"/>
      <c r="N103" s="308"/>
      <c r="O103" s="62"/>
      <c r="P103" s="62"/>
      <c r="Q103" s="62"/>
      <c r="R103" s="62"/>
      <c r="S103" s="62"/>
    </row>
    <row r="104" spans="1:19" ht="13.8" thickBot="1" x14ac:dyDescent="0.3">
      <c r="A104" s="899" t="s">
        <v>64</v>
      </c>
      <c r="B104" s="900"/>
      <c r="C104" s="901"/>
      <c r="D104" s="70">
        <f>SUM(D97:D103)</f>
        <v>0</v>
      </c>
      <c r="E104" s="70">
        <f>SUM(E97:E103)</f>
        <v>0</v>
      </c>
      <c r="F104" s="71">
        <f>D104+E104</f>
        <v>0</v>
      </c>
      <c r="I104" s="108"/>
      <c r="J104" s="68"/>
      <c r="K104" s="107"/>
      <c r="L104" s="107"/>
      <c r="M104" s="62"/>
      <c r="N104" s="62"/>
      <c r="O104" s="62"/>
      <c r="P104" s="62"/>
      <c r="Q104" s="62"/>
      <c r="R104" s="62"/>
      <c r="S104" s="62"/>
    </row>
    <row r="105" spans="1:19" ht="13.8" thickBot="1" x14ac:dyDescent="0.3">
      <c r="A105" s="897" t="s">
        <v>65</v>
      </c>
      <c r="B105" s="898"/>
      <c r="C105" s="72"/>
      <c r="D105" s="73">
        <f>+D92+D94+D104</f>
        <v>0</v>
      </c>
      <c r="E105" s="73">
        <f>E92+E94+E104</f>
        <v>0</v>
      </c>
      <c r="F105" s="74">
        <f>D105+E105</f>
        <v>0</v>
      </c>
      <c r="J105" s="20"/>
      <c r="K105" s="20"/>
      <c r="L105" s="20"/>
      <c r="M105" s="5"/>
      <c r="N105" s="5"/>
      <c r="O105" s="5"/>
      <c r="P105" s="5"/>
      <c r="Q105" s="5"/>
      <c r="R105" s="5"/>
      <c r="S105" s="5"/>
    </row>
    <row r="106" spans="1:19" ht="13.2" x14ac:dyDescent="0.25">
      <c r="J106" s="22"/>
      <c r="K106" s="22"/>
      <c r="L106" s="22"/>
      <c r="M106" s="5"/>
      <c r="N106" s="5"/>
      <c r="O106" s="5"/>
      <c r="P106" s="5"/>
      <c r="Q106" s="5"/>
      <c r="R106" s="5"/>
      <c r="S106" s="5"/>
    </row>
    <row r="107" spans="1:19" x14ac:dyDescent="0.2">
      <c r="A107" s="75"/>
      <c r="B107" s="75"/>
      <c r="C107" s="75"/>
      <c r="D107" s="75"/>
      <c r="E107" s="75"/>
      <c r="F107" s="75"/>
      <c r="G107" s="75"/>
      <c r="H107" s="75"/>
      <c r="I107" s="76"/>
      <c r="J107" s="78"/>
      <c r="K107" s="78"/>
      <c r="L107" s="78"/>
      <c r="M107" s="78"/>
      <c r="N107" s="78"/>
      <c r="O107" s="307"/>
      <c r="P107" s="75"/>
      <c r="Q107" s="75"/>
    </row>
    <row r="108" spans="1:19" x14ac:dyDescent="0.2">
      <c r="A108" s="75"/>
      <c r="B108" s="75"/>
      <c r="C108" s="75"/>
      <c r="D108" s="75"/>
      <c r="E108" s="75"/>
      <c r="F108" s="75"/>
      <c r="G108" s="75"/>
      <c r="H108" s="75"/>
      <c r="I108" s="76"/>
      <c r="J108" s="78"/>
      <c r="K108" s="78"/>
      <c r="L108" s="78"/>
      <c r="M108" s="78"/>
      <c r="N108" s="78"/>
      <c r="O108" s="306"/>
      <c r="P108" s="75"/>
      <c r="Q108" s="75"/>
    </row>
    <row r="109" spans="1:19" x14ac:dyDescent="0.2">
      <c r="A109" s="75"/>
      <c r="B109" s="75"/>
      <c r="C109" s="75"/>
      <c r="D109" s="75"/>
      <c r="E109" s="75"/>
      <c r="F109" s="75"/>
      <c r="G109" s="75"/>
      <c r="H109" s="75"/>
      <c r="I109" s="76"/>
      <c r="J109" s="78"/>
      <c r="K109" s="78"/>
      <c r="L109" s="78"/>
      <c r="M109" s="78"/>
      <c r="N109" s="78"/>
      <c r="O109" s="78"/>
      <c r="P109" s="75"/>
      <c r="Q109" s="75"/>
    </row>
    <row r="110" spans="1:19" x14ac:dyDescent="0.2">
      <c r="A110" s="75"/>
      <c r="B110" s="75"/>
      <c r="C110" s="75"/>
      <c r="D110" s="75"/>
      <c r="E110" s="75"/>
      <c r="F110" s="75"/>
      <c r="G110" s="75"/>
      <c r="H110" s="75"/>
      <c r="I110" s="76"/>
      <c r="J110" s="78"/>
      <c r="K110" s="78"/>
      <c r="L110" s="78"/>
      <c r="M110" s="78"/>
      <c r="N110" s="78"/>
      <c r="O110" s="78"/>
      <c r="P110" s="75"/>
      <c r="Q110" s="75"/>
    </row>
    <row r="111" spans="1:19" x14ac:dyDescent="0.2">
      <c r="A111" s="75"/>
      <c r="B111" s="75"/>
      <c r="C111" s="75"/>
      <c r="D111" s="75"/>
      <c r="E111" s="75"/>
      <c r="F111" s="75"/>
      <c r="G111" s="75"/>
      <c r="H111" s="75"/>
      <c r="I111" s="76"/>
      <c r="J111" s="78"/>
      <c r="K111" s="78"/>
      <c r="L111" s="78"/>
      <c r="M111" s="78"/>
      <c r="N111" s="78"/>
      <c r="O111" s="78"/>
      <c r="P111" s="75"/>
      <c r="Q111" s="75"/>
    </row>
    <row r="112" spans="1:19" x14ac:dyDescent="0.2">
      <c r="A112" s="75"/>
      <c r="B112" s="75"/>
      <c r="C112" s="75"/>
      <c r="D112" s="75"/>
      <c r="E112" s="75"/>
      <c r="F112" s="75"/>
      <c r="G112" s="75"/>
      <c r="H112" s="75"/>
      <c r="I112" s="76"/>
      <c r="J112" s="78"/>
      <c r="K112" s="78"/>
      <c r="L112" s="78"/>
      <c r="M112" s="78"/>
      <c r="N112" s="78"/>
      <c r="O112" s="78"/>
      <c r="P112" s="75"/>
      <c r="Q112" s="75"/>
    </row>
    <row r="113" spans="1:17" x14ac:dyDescent="0.2">
      <c r="A113" s="75"/>
      <c r="B113" s="75"/>
      <c r="C113" s="75"/>
      <c r="D113" s="75"/>
      <c r="E113" s="75"/>
      <c r="F113" s="75"/>
      <c r="G113" s="75"/>
      <c r="H113" s="75"/>
      <c r="I113" s="76"/>
      <c r="J113" s="75"/>
      <c r="K113" s="75"/>
      <c r="L113" s="75"/>
      <c r="M113" s="75"/>
      <c r="N113" s="75"/>
      <c r="O113" s="75"/>
      <c r="P113" s="75"/>
      <c r="Q113" s="75"/>
    </row>
    <row r="114" spans="1:17" x14ac:dyDescent="0.2">
      <c r="A114" s="75"/>
      <c r="B114" s="75"/>
      <c r="C114" s="75"/>
      <c r="D114" s="75"/>
      <c r="E114" s="75"/>
      <c r="F114" s="75"/>
      <c r="G114" s="75"/>
      <c r="H114" s="75"/>
      <c r="I114" s="76"/>
      <c r="J114" s="75"/>
      <c r="K114" s="75"/>
      <c r="L114" s="75"/>
      <c r="M114" s="75"/>
      <c r="N114" s="75"/>
      <c r="O114" s="75"/>
      <c r="P114" s="75"/>
      <c r="Q114" s="75"/>
    </row>
    <row r="115" spans="1:17" x14ac:dyDescent="0.2">
      <c r="A115" s="75"/>
      <c r="B115" s="75"/>
      <c r="C115" s="75"/>
      <c r="D115" s="75"/>
      <c r="E115" s="75"/>
      <c r="F115" s="75"/>
      <c r="G115" s="75"/>
      <c r="H115" s="75"/>
      <c r="I115" s="76"/>
      <c r="J115" s="75"/>
      <c r="K115" s="75"/>
      <c r="L115" s="75"/>
      <c r="M115" s="75"/>
      <c r="N115" s="75"/>
      <c r="O115" s="75"/>
      <c r="P115" s="75"/>
      <c r="Q115" s="75"/>
    </row>
    <row r="116" spans="1:17" x14ac:dyDescent="0.2">
      <c r="A116" s="75"/>
      <c r="B116" s="75"/>
      <c r="C116" s="75"/>
      <c r="D116" s="75"/>
      <c r="E116" s="75"/>
      <c r="F116" s="75"/>
      <c r="G116" s="75"/>
      <c r="H116" s="75"/>
      <c r="I116" s="76"/>
      <c r="J116" s="75"/>
      <c r="K116" s="75"/>
      <c r="L116" s="75"/>
      <c r="M116" s="75"/>
      <c r="N116" s="75"/>
      <c r="O116" s="75"/>
      <c r="P116" s="75"/>
      <c r="Q116" s="75"/>
    </row>
    <row r="117" spans="1:17" x14ac:dyDescent="0.2">
      <c r="A117" s="75"/>
      <c r="B117" s="75"/>
      <c r="C117" s="75"/>
      <c r="D117" s="75"/>
      <c r="E117" s="75"/>
      <c r="F117" s="75"/>
      <c r="G117" s="75"/>
      <c r="H117" s="75"/>
      <c r="I117" s="76"/>
      <c r="J117" s="75"/>
      <c r="K117" s="75"/>
      <c r="L117" s="75"/>
      <c r="M117" s="75"/>
      <c r="N117" s="75"/>
      <c r="O117" s="75"/>
      <c r="P117" s="75"/>
      <c r="Q117" s="75"/>
    </row>
    <row r="118" spans="1:17" x14ac:dyDescent="0.2">
      <c r="A118" s="75"/>
      <c r="B118" s="75"/>
      <c r="C118" s="75"/>
      <c r="D118" s="75"/>
      <c r="E118" s="75"/>
      <c r="F118" s="75"/>
      <c r="G118" s="75"/>
      <c r="H118" s="75"/>
      <c r="I118" s="76"/>
      <c r="J118" s="75"/>
      <c r="K118" s="75"/>
      <c r="L118" s="75"/>
      <c r="M118" s="75"/>
      <c r="N118" s="75"/>
      <c r="O118" s="75"/>
      <c r="P118" s="75"/>
      <c r="Q118" s="75"/>
    </row>
    <row r="119" spans="1:17" x14ac:dyDescent="0.2">
      <c r="A119" s="75"/>
      <c r="B119" s="75"/>
      <c r="C119" s="75"/>
      <c r="D119" s="75"/>
      <c r="E119" s="75"/>
      <c r="F119" s="75"/>
      <c r="G119" s="75"/>
      <c r="H119" s="75"/>
      <c r="I119" s="76"/>
      <c r="J119" s="75"/>
      <c r="K119" s="75"/>
      <c r="L119" s="75"/>
      <c r="M119" s="75"/>
      <c r="N119" s="75"/>
      <c r="O119" s="75"/>
      <c r="P119" s="75"/>
      <c r="Q119" s="75"/>
    </row>
    <row r="120" spans="1:17" x14ac:dyDescent="0.2">
      <c r="A120" s="75"/>
      <c r="B120" s="75"/>
      <c r="C120" s="75"/>
      <c r="D120" s="75"/>
      <c r="E120" s="75"/>
      <c r="F120" s="75"/>
      <c r="G120" s="75"/>
      <c r="H120" s="75"/>
      <c r="I120" s="76"/>
      <c r="J120" s="75"/>
      <c r="K120" s="75"/>
      <c r="L120" s="75"/>
      <c r="M120" s="75"/>
      <c r="N120" s="75"/>
      <c r="O120" s="75"/>
      <c r="P120" s="75"/>
      <c r="Q120" s="75"/>
    </row>
    <row r="121" spans="1:17" x14ac:dyDescent="0.2">
      <c r="A121" s="75"/>
      <c r="B121" s="75"/>
      <c r="C121" s="75"/>
      <c r="D121" s="75"/>
      <c r="E121" s="75"/>
      <c r="F121" s="75"/>
      <c r="G121" s="75"/>
      <c r="H121" s="75"/>
      <c r="I121" s="76"/>
      <c r="J121" s="75"/>
      <c r="K121" s="75"/>
      <c r="L121" s="75"/>
      <c r="M121" s="75"/>
      <c r="N121" s="75"/>
      <c r="O121" s="75"/>
      <c r="P121" s="75"/>
      <c r="Q121" s="75"/>
    </row>
    <row r="122" spans="1:17" x14ac:dyDescent="0.2">
      <c r="A122" s="75"/>
      <c r="B122" s="75"/>
      <c r="C122" s="75"/>
      <c r="D122" s="75"/>
      <c r="E122" s="75"/>
      <c r="F122" s="75"/>
      <c r="G122" s="75"/>
      <c r="H122" s="75"/>
      <c r="I122" s="76"/>
      <c r="J122" s="75"/>
      <c r="K122" s="75"/>
      <c r="L122" s="75"/>
      <c r="M122" s="75"/>
      <c r="N122" s="75"/>
      <c r="O122" s="304"/>
      <c r="P122" s="75"/>
      <c r="Q122" s="75"/>
    </row>
    <row r="123" spans="1:17" x14ac:dyDescent="0.2">
      <c r="A123" s="75"/>
      <c r="B123" s="75"/>
      <c r="C123" s="75"/>
      <c r="D123" s="75"/>
      <c r="E123" s="75"/>
      <c r="F123" s="75"/>
      <c r="G123" s="75"/>
      <c r="H123" s="75"/>
      <c r="I123" s="76"/>
      <c r="J123" s="75"/>
      <c r="K123" s="75"/>
      <c r="L123" s="75"/>
      <c r="M123" s="75"/>
      <c r="N123" s="75"/>
      <c r="O123" s="305"/>
      <c r="P123" s="75"/>
      <c r="Q123" s="75"/>
    </row>
    <row r="124" spans="1:17" x14ac:dyDescent="0.2">
      <c r="A124" s="75"/>
      <c r="B124" s="75"/>
      <c r="C124" s="75"/>
      <c r="D124" s="75"/>
      <c r="E124" s="75"/>
      <c r="F124" s="75"/>
      <c r="G124" s="75"/>
      <c r="H124" s="75"/>
      <c r="I124" s="76"/>
      <c r="J124" s="75"/>
      <c r="K124" s="75"/>
      <c r="L124" s="75"/>
      <c r="M124" s="75"/>
      <c r="N124" s="75"/>
      <c r="O124" s="305"/>
      <c r="P124" s="75"/>
      <c r="Q124" s="75"/>
    </row>
    <row r="125" spans="1:17" x14ac:dyDescent="0.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304"/>
      <c r="P125" s="75"/>
      <c r="Q125" s="75"/>
    </row>
    <row r="126" spans="1:17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304"/>
      <c r="P126" s="75"/>
      <c r="Q126" s="75"/>
    </row>
    <row r="127" spans="1:17" x14ac:dyDescent="0.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1:17" x14ac:dyDescent="0.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1:17" x14ac:dyDescent="0.2">
      <c r="A129" s="75"/>
      <c r="B129" s="75"/>
      <c r="C129" s="75"/>
      <c r="D129" s="75"/>
      <c r="E129" s="75"/>
      <c r="F129" s="75"/>
      <c r="G129" s="75"/>
      <c r="H129" s="75"/>
      <c r="I129" s="76"/>
      <c r="J129" s="75"/>
      <c r="K129" s="75"/>
      <c r="L129" s="75"/>
      <c r="M129" s="75"/>
      <c r="N129" s="75"/>
      <c r="O129" s="75"/>
      <c r="P129" s="75"/>
      <c r="Q129" s="75"/>
    </row>
    <row r="130" spans="1:17" x14ac:dyDescent="0.2">
      <c r="A130" s="75"/>
      <c r="B130" s="75"/>
      <c r="C130" s="75"/>
      <c r="D130" s="75"/>
      <c r="E130" s="75"/>
      <c r="F130" s="75"/>
      <c r="G130" s="75"/>
      <c r="H130" s="75"/>
      <c r="I130" s="76"/>
      <c r="J130" s="75"/>
      <c r="K130" s="75"/>
      <c r="L130" s="75"/>
      <c r="M130" s="75"/>
      <c r="N130" s="75"/>
      <c r="O130" s="75"/>
      <c r="P130" s="75"/>
      <c r="Q130" s="75"/>
    </row>
    <row r="131" spans="1:17" x14ac:dyDescent="0.2">
      <c r="A131" s="75"/>
      <c r="B131" s="75"/>
      <c r="C131" s="75"/>
      <c r="D131" s="75"/>
      <c r="E131" s="75"/>
      <c r="F131" s="75"/>
      <c r="G131" s="75"/>
      <c r="H131" s="75"/>
      <c r="I131" s="76"/>
      <c r="J131" s="75"/>
      <c r="K131" s="75"/>
      <c r="L131" s="75"/>
      <c r="M131" s="75"/>
      <c r="N131" s="75"/>
      <c r="O131" s="75"/>
      <c r="P131" s="75"/>
      <c r="Q131" s="75"/>
    </row>
    <row r="132" spans="1:17" x14ac:dyDescent="0.2">
      <c r="A132" s="75"/>
      <c r="B132" s="75"/>
      <c r="C132" s="75"/>
      <c r="D132" s="75"/>
      <c r="E132" s="75"/>
      <c r="F132" s="75"/>
      <c r="G132" s="75"/>
      <c r="H132" s="75"/>
      <c r="I132" s="76"/>
      <c r="J132" s="75"/>
      <c r="K132" s="75"/>
      <c r="L132" s="75"/>
      <c r="M132" s="75"/>
      <c r="N132" s="75"/>
      <c r="O132" s="75"/>
      <c r="P132" s="75"/>
      <c r="Q132" s="75"/>
    </row>
    <row r="133" spans="1:17" x14ac:dyDescent="0.2">
      <c r="A133" s="75"/>
      <c r="B133" s="75"/>
      <c r="C133" s="75"/>
      <c r="D133" s="75"/>
      <c r="E133" s="75"/>
      <c r="F133" s="75"/>
      <c r="G133" s="75"/>
      <c r="H133" s="75"/>
      <c r="I133" s="76"/>
      <c r="J133" s="75"/>
      <c r="K133" s="75"/>
      <c r="L133" s="75"/>
      <c r="M133" s="75"/>
      <c r="N133" s="75"/>
      <c r="O133" s="75"/>
      <c r="P133" s="75"/>
      <c r="Q133" s="75"/>
    </row>
    <row r="134" spans="1:17" x14ac:dyDescent="0.2">
      <c r="A134" s="75"/>
      <c r="B134" s="75"/>
      <c r="C134" s="75"/>
      <c r="D134" s="75"/>
      <c r="E134" s="75"/>
      <c r="F134" s="75"/>
      <c r="G134" s="75"/>
      <c r="H134" s="75"/>
      <c r="I134" s="76"/>
      <c r="J134" s="75"/>
      <c r="K134" s="75"/>
      <c r="L134" s="75"/>
      <c r="M134" s="75"/>
      <c r="N134" s="75"/>
      <c r="O134" s="75"/>
      <c r="P134" s="75"/>
      <c r="Q134" s="75"/>
    </row>
    <row r="135" spans="1:17" x14ac:dyDescent="0.2">
      <c r="A135" s="75"/>
      <c r="B135" s="75"/>
      <c r="C135" s="75"/>
      <c r="D135" s="75"/>
      <c r="E135" s="75"/>
      <c r="F135" s="75"/>
      <c r="G135" s="75"/>
      <c r="H135" s="75"/>
      <c r="I135" s="76"/>
      <c r="J135" s="75"/>
      <c r="K135" s="75"/>
      <c r="L135" s="75"/>
      <c r="M135" s="75"/>
      <c r="N135" s="75"/>
      <c r="O135" s="75"/>
      <c r="P135" s="75"/>
      <c r="Q135" s="75"/>
    </row>
    <row r="136" spans="1:17" x14ac:dyDescent="0.2">
      <c r="A136" s="75"/>
      <c r="B136" s="75"/>
      <c r="C136" s="75"/>
      <c r="D136" s="75"/>
      <c r="E136" s="75"/>
      <c r="F136" s="75"/>
      <c r="G136" s="75"/>
      <c r="H136" s="75"/>
      <c r="I136" s="76"/>
      <c r="J136" s="75"/>
      <c r="K136" s="75"/>
      <c r="L136" s="75"/>
      <c r="M136" s="75"/>
      <c r="N136" s="75"/>
      <c r="O136" s="75"/>
      <c r="P136" s="75"/>
      <c r="Q136" s="75"/>
    </row>
    <row r="137" spans="1:17" x14ac:dyDescent="0.2">
      <c r="A137" s="75"/>
      <c r="B137" s="75"/>
      <c r="C137" s="75"/>
      <c r="D137" s="75"/>
      <c r="E137" s="75"/>
      <c r="F137" s="75"/>
      <c r="G137" s="75"/>
      <c r="H137" s="75"/>
      <c r="I137" s="76"/>
      <c r="J137" s="75"/>
      <c r="K137" s="75"/>
      <c r="L137" s="75"/>
      <c r="M137" s="75"/>
      <c r="N137" s="75"/>
      <c r="O137" s="75"/>
      <c r="P137" s="75"/>
      <c r="Q137" s="75"/>
    </row>
    <row r="138" spans="1:17" x14ac:dyDescent="0.2">
      <c r="A138" s="75"/>
      <c r="B138" s="75"/>
      <c r="C138" s="75"/>
      <c r="D138" s="75"/>
      <c r="E138" s="75"/>
      <c r="F138" s="75"/>
      <c r="G138" s="75"/>
      <c r="H138" s="75"/>
      <c r="I138" s="76"/>
      <c r="J138" s="75"/>
      <c r="K138" s="75"/>
      <c r="L138" s="75"/>
      <c r="M138" s="75"/>
      <c r="N138" s="75"/>
      <c r="O138" s="75"/>
      <c r="P138" s="75"/>
      <c r="Q138" s="75"/>
    </row>
    <row r="139" spans="1:17" x14ac:dyDescent="0.2">
      <c r="A139" s="75"/>
      <c r="B139" s="75"/>
      <c r="C139" s="75"/>
      <c r="D139" s="75"/>
      <c r="E139" s="75"/>
      <c r="F139" s="75"/>
      <c r="G139" s="75"/>
      <c r="H139" s="75"/>
      <c r="I139" s="76"/>
      <c r="J139" s="75"/>
      <c r="K139" s="75"/>
      <c r="L139" s="75"/>
      <c r="M139" s="75"/>
      <c r="N139" s="75"/>
      <c r="O139" s="75"/>
      <c r="P139" s="75"/>
      <c r="Q139" s="75"/>
    </row>
    <row r="140" spans="1:17" x14ac:dyDescent="0.2">
      <c r="A140" s="75"/>
      <c r="B140" s="75"/>
      <c r="C140" s="75"/>
      <c r="D140" s="75"/>
      <c r="E140" s="75"/>
      <c r="F140" s="75"/>
      <c r="G140" s="75"/>
      <c r="H140" s="75"/>
      <c r="I140" s="76"/>
      <c r="J140" s="75"/>
      <c r="K140" s="75"/>
      <c r="L140" s="75"/>
      <c r="M140" s="75"/>
      <c r="N140" s="75"/>
      <c r="O140" s="75"/>
      <c r="P140" s="75"/>
      <c r="Q140" s="75"/>
    </row>
    <row r="141" spans="1:17" x14ac:dyDescent="0.2">
      <c r="A141" s="75"/>
      <c r="B141" s="75"/>
      <c r="C141" s="75"/>
      <c r="D141" s="75"/>
      <c r="E141" s="75"/>
      <c r="F141" s="75"/>
      <c r="G141" s="75"/>
      <c r="H141" s="75"/>
      <c r="I141" s="76"/>
      <c r="J141" s="75"/>
      <c r="K141" s="75"/>
      <c r="L141" s="75"/>
      <c r="M141" s="75"/>
      <c r="N141" s="75"/>
      <c r="O141" s="75"/>
      <c r="P141" s="75"/>
      <c r="Q141" s="75"/>
    </row>
    <row r="142" spans="1:17" x14ac:dyDescent="0.2">
      <c r="A142" s="75"/>
      <c r="B142" s="75"/>
      <c r="C142" s="75"/>
      <c r="D142" s="75"/>
      <c r="E142" s="75"/>
      <c r="F142" s="75"/>
      <c r="G142" s="75"/>
      <c r="H142" s="75"/>
      <c r="I142" s="76"/>
      <c r="J142" s="75"/>
      <c r="K142" s="75"/>
      <c r="L142" s="75"/>
      <c r="M142" s="75"/>
      <c r="N142" s="75"/>
      <c r="O142" s="75"/>
      <c r="P142" s="75"/>
      <c r="Q142" s="75"/>
    </row>
    <row r="143" spans="1:17" x14ac:dyDescent="0.2">
      <c r="A143" s="75"/>
      <c r="B143" s="75"/>
      <c r="C143" s="75"/>
      <c r="D143" s="75"/>
      <c r="E143" s="75"/>
      <c r="F143" s="75"/>
      <c r="G143" s="75"/>
      <c r="H143" s="75"/>
      <c r="I143" s="76"/>
      <c r="J143" s="75"/>
      <c r="K143" s="75"/>
      <c r="L143" s="75"/>
      <c r="M143" s="75"/>
      <c r="N143" s="75"/>
      <c r="O143" s="75"/>
      <c r="P143" s="75"/>
      <c r="Q143" s="75"/>
    </row>
    <row r="144" spans="1:17" x14ac:dyDescent="0.2">
      <c r="A144" s="75"/>
      <c r="B144" s="75"/>
      <c r="C144" s="75"/>
      <c r="D144" s="75"/>
      <c r="E144" s="75"/>
      <c r="F144" s="75"/>
      <c r="G144" s="75"/>
      <c r="H144" s="75"/>
      <c r="I144" s="76"/>
      <c r="J144" s="75"/>
      <c r="K144" s="75"/>
      <c r="L144" s="75"/>
      <c r="M144" s="75"/>
      <c r="N144" s="75"/>
      <c r="O144" s="75"/>
      <c r="P144" s="75"/>
      <c r="Q144" s="75"/>
    </row>
    <row r="145" spans="1:17" x14ac:dyDescent="0.2">
      <c r="A145" s="75"/>
      <c r="B145" s="75"/>
      <c r="C145" s="75"/>
      <c r="D145" s="75"/>
      <c r="E145" s="75"/>
      <c r="F145" s="75"/>
      <c r="G145" s="75"/>
      <c r="H145" s="75"/>
      <c r="I145" s="76"/>
      <c r="J145" s="75"/>
      <c r="K145" s="75"/>
      <c r="L145" s="75"/>
      <c r="M145" s="75"/>
      <c r="N145" s="75"/>
      <c r="O145" s="75"/>
      <c r="P145" s="75"/>
      <c r="Q145" s="75"/>
    </row>
    <row r="146" spans="1:17" x14ac:dyDescent="0.2">
      <c r="A146" s="75"/>
      <c r="B146" s="75"/>
      <c r="C146" s="75"/>
      <c r="D146" s="75"/>
      <c r="E146" s="75"/>
      <c r="F146" s="75"/>
      <c r="G146" s="75"/>
      <c r="H146" s="75"/>
      <c r="I146" s="76"/>
      <c r="J146" s="75"/>
      <c r="K146" s="75"/>
      <c r="L146" s="75"/>
      <c r="M146" s="75"/>
      <c r="N146" s="75"/>
      <c r="O146" s="75"/>
      <c r="P146" s="75"/>
      <c r="Q146" s="75"/>
    </row>
    <row r="147" spans="1:17" x14ac:dyDescent="0.2">
      <c r="A147" s="75"/>
      <c r="B147" s="75"/>
      <c r="C147" s="75"/>
      <c r="D147" s="75"/>
      <c r="E147" s="75"/>
      <c r="F147" s="75"/>
      <c r="G147" s="75"/>
      <c r="H147" s="75"/>
      <c r="I147" s="76"/>
      <c r="J147" s="75"/>
      <c r="K147" s="75"/>
      <c r="L147" s="75"/>
      <c r="M147" s="75"/>
      <c r="N147" s="75"/>
      <c r="O147" s="75"/>
      <c r="P147" s="75"/>
      <c r="Q147" s="75"/>
    </row>
    <row r="148" spans="1:17" x14ac:dyDescent="0.2">
      <c r="A148" s="75"/>
      <c r="B148" s="75"/>
      <c r="C148" s="75"/>
      <c r="D148" s="75"/>
      <c r="E148" s="75"/>
      <c r="F148" s="75"/>
      <c r="G148" s="75"/>
      <c r="H148" s="75"/>
      <c r="I148" s="76"/>
      <c r="J148" s="75"/>
      <c r="K148" s="75"/>
      <c r="L148" s="75"/>
      <c r="M148" s="75"/>
      <c r="N148" s="75"/>
      <c r="O148" s="75"/>
      <c r="P148" s="75"/>
      <c r="Q148" s="75"/>
    </row>
    <row r="149" spans="1:17" x14ac:dyDescent="0.2">
      <c r="A149" s="75"/>
      <c r="B149" s="75"/>
      <c r="C149" s="75"/>
      <c r="D149" s="75"/>
      <c r="E149" s="75"/>
      <c r="F149" s="75"/>
      <c r="G149" s="75"/>
      <c r="H149" s="75"/>
      <c r="I149" s="76"/>
      <c r="J149" s="75"/>
      <c r="K149" s="75"/>
      <c r="L149" s="75"/>
      <c r="M149" s="75"/>
      <c r="N149" s="75"/>
      <c r="O149" s="75"/>
      <c r="P149" s="75"/>
      <c r="Q149" s="75"/>
    </row>
    <row r="150" spans="1:17" x14ac:dyDescent="0.2">
      <c r="A150" s="75"/>
      <c r="B150" s="75"/>
      <c r="C150" s="75"/>
      <c r="D150" s="75"/>
      <c r="E150" s="75"/>
      <c r="F150" s="75"/>
      <c r="G150" s="75"/>
      <c r="H150" s="75"/>
      <c r="I150" s="76"/>
      <c r="J150" s="75"/>
      <c r="K150" s="75"/>
      <c r="L150" s="75"/>
      <c r="M150" s="75"/>
      <c r="N150" s="75"/>
      <c r="O150" s="75"/>
      <c r="P150" s="75"/>
      <c r="Q150" s="75"/>
    </row>
    <row r="151" spans="1:17" x14ac:dyDescent="0.2">
      <c r="A151" s="75"/>
      <c r="B151" s="75"/>
      <c r="C151" s="75"/>
      <c r="D151" s="75"/>
      <c r="E151" s="75"/>
      <c r="F151" s="75"/>
      <c r="G151" s="75"/>
      <c r="H151" s="75"/>
      <c r="I151" s="76"/>
      <c r="J151" s="75"/>
      <c r="K151" s="75"/>
      <c r="L151" s="75"/>
      <c r="M151" s="75"/>
      <c r="N151" s="75"/>
      <c r="O151" s="75"/>
      <c r="P151" s="75"/>
      <c r="Q151" s="75"/>
    </row>
    <row r="152" spans="1:17" x14ac:dyDescent="0.2">
      <c r="A152" s="75"/>
      <c r="B152" s="75"/>
      <c r="C152" s="75"/>
      <c r="D152" s="75"/>
      <c r="E152" s="75"/>
      <c r="F152" s="75"/>
      <c r="G152" s="75"/>
      <c r="H152" s="75"/>
      <c r="I152" s="76"/>
      <c r="J152" s="75"/>
      <c r="K152" s="75"/>
      <c r="L152" s="75"/>
      <c r="M152" s="75"/>
      <c r="N152" s="75"/>
      <c r="O152" s="75"/>
      <c r="P152" s="75"/>
      <c r="Q152" s="75"/>
    </row>
    <row r="153" spans="1:17" x14ac:dyDescent="0.2">
      <c r="A153" s="75"/>
      <c r="B153" s="75"/>
      <c r="C153" s="75"/>
      <c r="D153" s="75"/>
      <c r="E153" s="75"/>
      <c r="F153" s="75"/>
      <c r="G153" s="75"/>
      <c r="H153" s="75"/>
      <c r="I153" s="76"/>
      <c r="J153" s="75"/>
      <c r="K153" s="75"/>
      <c r="L153" s="75"/>
      <c r="M153" s="75"/>
      <c r="N153" s="75"/>
      <c r="O153" s="75"/>
      <c r="P153" s="75"/>
      <c r="Q153" s="75"/>
    </row>
    <row r="154" spans="1:17" x14ac:dyDescent="0.2">
      <c r="A154" s="75"/>
      <c r="B154" s="75"/>
      <c r="C154" s="75"/>
      <c r="D154" s="75"/>
      <c r="E154" s="75"/>
      <c r="F154" s="75"/>
      <c r="G154" s="75"/>
      <c r="H154" s="75"/>
      <c r="I154" s="76"/>
      <c r="J154" s="75"/>
      <c r="K154" s="75"/>
      <c r="L154" s="75"/>
      <c r="M154" s="75"/>
      <c r="N154" s="75"/>
      <c r="O154" s="75"/>
      <c r="P154" s="75"/>
      <c r="Q154" s="75"/>
    </row>
    <row r="155" spans="1:17" x14ac:dyDescent="0.2">
      <c r="A155" s="75"/>
      <c r="B155" s="75"/>
      <c r="C155" s="75"/>
      <c r="D155" s="75"/>
      <c r="E155" s="75"/>
      <c r="F155" s="75"/>
      <c r="G155" s="75"/>
      <c r="H155" s="75"/>
      <c r="I155" s="76"/>
      <c r="J155" s="75"/>
      <c r="K155" s="75"/>
      <c r="L155" s="75"/>
      <c r="M155" s="75"/>
      <c r="N155" s="75"/>
      <c r="O155" s="75"/>
      <c r="P155" s="75"/>
      <c r="Q155" s="75"/>
    </row>
    <row r="156" spans="1:17" x14ac:dyDescent="0.2">
      <c r="A156" s="75"/>
      <c r="B156" s="75"/>
      <c r="C156" s="75"/>
      <c r="D156" s="75"/>
      <c r="E156" s="75"/>
      <c r="F156" s="75"/>
      <c r="G156" s="75"/>
      <c r="H156" s="75"/>
      <c r="I156" s="76"/>
      <c r="J156" s="75"/>
      <c r="K156" s="75"/>
      <c r="L156" s="75"/>
      <c r="M156" s="75"/>
      <c r="N156" s="75"/>
      <c r="O156" s="75"/>
      <c r="P156" s="75"/>
      <c r="Q156" s="75"/>
    </row>
    <row r="157" spans="1:17" x14ac:dyDescent="0.2">
      <c r="A157" s="75"/>
      <c r="B157" s="75"/>
      <c r="C157" s="75"/>
      <c r="D157" s="75"/>
      <c r="E157" s="75"/>
      <c r="F157" s="75"/>
      <c r="G157" s="75"/>
      <c r="H157" s="75"/>
      <c r="I157" s="76"/>
      <c r="J157" s="75"/>
      <c r="K157" s="75"/>
      <c r="L157" s="75"/>
      <c r="M157" s="75"/>
      <c r="N157" s="75"/>
      <c r="O157" s="75"/>
      <c r="P157" s="75"/>
      <c r="Q157" s="75"/>
    </row>
    <row r="158" spans="1:17" x14ac:dyDescent="0.2">
      <c r="A158" s="75"/>
      <c r="B158" s="75"/>
      <c r="C158" s="75"/>
      <c r="D158" s="75"/>
      <c r="E158" s="75"/>
      <c r="F158" s="75"/>
      <c r="G158" s="75"/>
      <c r="H158" s="75"/>
      <c r="I158" s="76"/>
      <c r="J158" s="75"/>
      <c r="K158" s="75"/>
      <c r="L158" s="75"/>
      <c r="M158" s="75"/>
      <c r="N158" s="75"/>
      <c r="O158" s="75"/>
      <c r="P158" s="75"/>
      <c r="Q158" s="75"/>
    </row>
    <row r="159" spans="1:17" x14ac:dyDescent="0.2">
      <c r="A159" s="75"/>
      <c r="B159" s="75"/>
      <c r="C159" s="75"/>
      <c r="D159" s="75"/>
      <c r="E159" s="75"/>
      <c r="F159" s="75"/>
      <c r="G159" s="75"/>
      <c r="H159" s="75"/>
      <c r="I159" s="76"/>
      <c r="J159" s="75"/>
      <c r="K159" s="75"/>
      <c r="L159" s="75"/>
      <c r="M159" s="75"/>
      <c r="N159" s="75"/>
      <c r="O159" s="75"/>
      <c r="P159" s="75"/>
      <c r="Q159" s="75"/>
    </row>
    <row r="160" spans="1:17" x14ac:dyDescent="0.2">
      <c r="A160" s="75"/>
      <c r="B160" s="75"/>
      <c r="C160" s="75"/>
      <c r="D160" s="75"/>
      <c r="E160" s="75"/>
      <c r="F160" s="75"/>
      <c r="G160" s="75"/>
      <c r="H160" s="75"/>
      <c r="I160" s="76"/>
      <c r="J160" s="75"/>
      <c r="K160" s="75"/>
      <c r="L160" s="75"/>
      <c r="M160" s="75"/>
      <c r="N160" s="75"/>
      <c r="O160" s="75"/>
      <c r="P160" s="75"/>
      <c r="Q160" s="75"/>
    </row>
    <row r="161" spans="1:17" x14ac:dyDescent="0.2">
      <c r="A161" s="75"/>
      <c r="B161" s="75"/>
      <c r="C161" s="75"/>
      <c r="D161" s="75"/>
      <c r="E161" s="75"/>
      <c r="F161" s="75"/>
      <c r="G161" s="75"/>
      <c r="H161" s="75"/>
      <c r="I161" s="76"/>
      <c r="J161" s="75"/>
      <c r="K161" s="75"/>
      <c r="L161" s="75"/>
      <c r="M161" s="75"/>
      <c r="N161" s="75"/>
      <c r="O161" s="75"/>
      <c r="P161" s="75"/>
      <c r="Q161" s="75"/>
    </row>
    <row r="162" spans="1:17" x14ac:dyDescent="0.2">
      <c r="A162" s="75"/>
      <c r="B162" s="75"/>
      <c r="C162" s="75"/>
      <c r="D162" s="75"/>
      <c r="E162" s="75"/>
      <c r="F162" s="75"/>
      <c r="G162" s="75"/>
      <c r="H162" s="75"/>
      <c r="I162" s="76"/>
      <c r="J162" s="75"/>
      <c r="K162" s="75"/>
      <c r="L162" s="75"/>
      <c r="M162" s="75"/>
      <c r="N162" s="75"/>
      <c r="O162" s="75"/>
      <c r="P162" s="75"/>
      <c r="Q162" s="75"/>
    </row>
    <row r="163" spans="1:17" x14ac:dyDescent="0.2">
      <c r="A163" s="75"/>
      <c r="B163" s="75"/>
      <c r="C163" s="75"/>
      <c r="D163" s="75"/>
      <c r="E163" s="75"/>
      <c r="F163" s="75"/>
      <c r="G163" s="75"/>
      <c r="H163" s="75"/>
      <c r="I163" s="76"/>
      <c r="J163" s="75"/>
      <c r="K163" s="75"/>
      <c r="L163" s="75"/>
      <c r="M163" s="75"/>
      <c r="N163" s="75"/>
      <c r="O163" s="75"/>
      <c r="P163" s="75"/>
      <c r="Q163" s="75"/>
    </row>
    <row r="164" spans="1:17" x14ac:dyDescent="0.2">
      <c r="A164" s="75"/>
      <c r="B164" s="75"/>
      <c r="C164" s="75"/>
      <c r="D164" s="75"/>
      <c r="E164" s="75"/>
      <c r="F164" s="75"/>
      <c r="G164" s="75"/>
      <c r="H164" s="75"/>
      <c r="I164" s="76"/>
      <c r="J164" s="75"/>
      <c r="K164" s="75"/>
      <c r="L164" s="75"/>
      <c r="M164" s="75"/>
      <c r="N164" s="75"/>
      <c r="O164" s="75"/>
      <c r="P164" s="75"/>
      <c r="Q164" s="75"/>
    </row>
    <row r="165" spans="1:17" x14ac:dyDescent="0.2">
      <c r="A165" s="75"/>
      <c r="B165" s="75"/>
      <c r="C165" s="75"/>
      <c r="D165" s="75"/>
      <c r="E165" s="75"/>
      <c r="F165" s="75"/>
      <c r="G165" s="75"/>
      <c r="H165" s="75"/>
      <c r="I165" s="76"/>
      <c r="J165" s="75"/>
      <c r="K165" s="75"/>
      <c r="L165" s="75"/>
      <c r="M165" s="75"/>
      <c r="N165" s="75"/>
      <c r="O165" s="75"/>
      <c r="P165" s="75"/>
      <c r="Q165" s="75"/>
    </row>
    <row r="166" spans="1:17" x14ac:dyDescent="0.2">
      <c r="A166" s="75"/>
      <c r="B166" s="75"/>
      <c r="C166" s="75"/>
      <c r="D166" s="75"/>
      <c r="E166" s="75"/>
      <c r="F166" s="75"/>
      <c r="G166" s="75"/>
      <c r="H166" s="75"/>
      <c r="I166" s="76"/>
      <c r="J166" s="75"/>
      <c r="K166" s="75"/>
      <c r="L166" s="75"/>
      <c r="M166" s="75"/>
      <c r="N166" s="75"/>
      <c r="O166" s="75"/>
      <c r="P166" s="75"/>
      <c r="Q166" s="75"/>
    </row>
    <row r="167" spans="1:17" x14ac:dyDescent="0.2">
      <c r="A167" s="75"/>
      <c r="B167" s="75"/>
      <c r="C167" s="75"/>
      <c r="D167" s="75"/>
      <c r="E167" s="75"/>
      <c r="F167" s="75"/>
      <c r="G167" s="75"/>
      <c r="H167" s="75"/>
      <c r="I167" s="76"/>
      <c r="J167" s="75"/>
      <c r="K167" s="75"/>
      <c r="L167" s="75"/>
      <c r="M167" s="75"/>
      <c r="N167" s="75"/>
      <c r="O167" s="75"/>
      <c r="P167" s="75"/>
      <c r="Q167" s="75"/>
    </row>
    <row r="168" spans="1:17" x14ac:dyDescent="0.2">
      <c r="A168" s="75"/>
      <c r="B168" s="75"/>
      <c r="C168" s="75"/>
      <c r="D168" s="75"/>
      <c r="E168" s="75"/>
      <c r="F168" s="75"/>
      <c r="G168" s="75"/>
      <c r="H168" s="75"/>
      <c r="I168" s="76"/>
      <c r="J168" s="75"/>
      <c r="K168" s="75"/>
      <c r="L168" s="75"/>
      <c r="M168" s="75"/>
      <c r="N168" s="75"/>
      <c r="O168" s="75"/>
      <c r="P168" s="75"/>
      <c r="Q168" s="75"/>
    </row>
    <row r="169" spans="1:17" x14ac:dyDescent="0.2">
      <c r="A169" s="75"/>
      <c r="B169" s="75"/>
      <c r="C169" s="75"/>
      <c r="D169" s="75"/>
      <c r="E169" s="75"/>
      <c r="F169" s="75"/>
      <c r="G169" s="75"/>
      <c r="H169" s="75"/>
      <c r="I169" s="76"/>
      <c r="J169" s="75"/>
      <c r="K169" s="75"/>
      <c r="L169" s="75"/>
      <c r="M169" s="75"/>
      <c r="N169" s="75"/>
      <c r="O169" s="75"/>
      <c r="P169" s="75"/>
      <c r="Q169" s="75"/>
    </row>
    <row r="170" spans="1:17" x14ac:dyDescent="0.2">
      <c r="A170" s="75"/>
      <c r="B170" s="75"/>
      <c r="C170" s="75"/>
      <c r="D170" s="75"/>
      <c r="E170" s="75"/>
      <c r="F170" s="75"/>
      <c r="G170" s="75"/>
      <c r="H170" s="75"/>
      <c r="I170" s="76"/>
      <c r="J170" s="75"/>
      <c r="K170" s="75"/>
      <c r="L170" s="75"/>
      <c r="M170" s="75"/>
      <c r="N170" s="75"/>
      <c r="O170" s="75"/>
      <c r="P170" s="75"/>
      <c r="Q170" s="75"/>
    </row>
    <row r="171" spans="1:17" x14ac:dyDescent="0.2">
      <c r="A171" s="75"/>
      <c r="B171" s="75"/>
      <c r="C171" s="75"/>
      <c r="D171" s="75"/>
      <c r="E171" s="75"/>
      <c r="F171" s="75"/>
      <c r="G171" s="75"/>
      <c r="H171" s="75"/>
      <c r="I171" s="76"/>
      <c r="J171" s="75"/>
      <c r="K171" s="75"/>
      <c r="L171" s="75"/>
      <c r="M171" s="75"/>
      <c r="N171" s="75"/>
      <c r="O171" s="75"/>
      <c r="P171" s="75"/>
      <c r="Q171" s="75"/>
    </row>
    <row r="172" spans="1:17" x14ac:dyDescent="0.2">
      <c r="A172" s="75"/>
      <c r="B172" s="75"/>
      <c r="C172" s="75"/>
      <c r="D172" s="75"/>
      <c r="E172" s="75"/>
      <c r="F172" s="75"/>
      <c r="G172" s="75"/>
      <c r="H172" s="75"/>
      <c r="I172" s="76"/>
      <c r="J172" s="75"/>
      <c r="K172" s="75"/>
      <c r="L172" s="75"/>
      <c r="M172" s="75"/>
      <c r="N172" s="75"/>
      <c r="O172" s="75"/>
      <c r="P172" s="75"/>
      <c r="Q172" s="75"/>
    </row>
    <row r="173" spans="1:17" x14ac:dyDescent="0.2">
      <c r="A173" s="75"/>
      <c r="B173" s="75"/>
      <c r="C173" s="75"/>
      <c r="D173" s="75"/>
      <c r="E173" s="75"/>
      <c r="F173" s="75"/>
      <c r="G173" s="75"/>
      <c r="H173" s="75"/>
      <c r="I173" s="76"/>
      <c r="J173" s="75"/>
      <c r="K173" s="75"/>
      <c r="L173" s="75"/>
      <c r="M173" s="75"/>
      <c r="N173" s="75"/>
      <c r="O173" s="75"/>
      <c r="P173" s="75"/>
      <c r="Q173" s="75"/>
    </row>
    <row r="174" spans="1:17" x14ac:dyDescent="0.2">
      <c r="A174" s="75"/>
      <c r="B174" s="75"/>
      <c r="C174" s="75"/>
      <c r="D174" s="75"/>
      <c r="E174" s="75"/>
      <c r="F174" s="75"/>
      <c r="G174" s="75"/>
      <c r="H174" s="75"/>
      <c r="I174" s="76"/>
      <c r="J174" s="75"/>
      <c r="K174" s="75"/>
      <c r="L174" s="75"/>
      <c r="M174" s="75"/>
      <c r="N174" s="75"/>
      <c r="O174" s="75"/>
      <c r="P174" s="75"/>
      <c r="Q174" s="75"/>
    </row>
    <row r="175" spans="1:17" x14ac:dyDescent="0.2">
      <c r="A175" s="75"/>
      <c r="B175" s="75"/>
      <c r="C175" s="75"/>
      <c r="D175" s="75"/>
      <c r="E175" s="75"/>
      <c r="F175" s="75"/>
      <c r="G175" s="75"/>
      <c r="H175" s="75"/>
      <c r="I175" s="76"/>
      <c r="J175" s="75"/>
      <c r="K175" s="75"/>
      <c r="L175" s="75"/>
      <c r="M175" s="75"/>
      <c r="N175" s="75"/>
      <c r="O175" s="75"/>
      <c r="P175" s="75"/>
      <c r="Q175" s="75"/>
    </row>
    <row r="176" spans="1:17" x14ac:dyDescent="0.2">
      <c r="A176" s="75"/>
      <c r="B176" s="75"/>
      <c r="C176" s="75"/>
      <c r="D176" s="75"/>
      <c r="E176" s="75"/>
      <c r="F176" s="75"/>
      <c r="G176" s="75"/>
      <c r="H176" s="75"/>
      <c r="I176" s="76"/>
      <c r="J176" s="75"/>
      <c r="K176" s="75"/>
      <c r="L176" s="75"/>
      <c r="M176" s="75"/>
      <c r="N176" s="75"/>
      <c r="O176" s="75"/>
      <c r="P176" s="75"/>
      <c r="Q176" s="75"/>
    </row>
    <row r="177" spans="1:17" x14ac:dyDescent="0.2">
      <c r="A177" s="75"/>
      <c r="B177" s="75"/>
      <c r="C177" s="75"/>
      <c r="D177" s="75"/>
      <c r="E177" s="75"/>
      <c r="F177" s="75"/>
      <c r="G177" s="75"/>
      <c r="H177" s="75"/>
      <c r="I177" s="76"/>
      <c r="J177" s="75"/>
      <c r="K177" s="75"/>
      <c r="L177" s="75"/>
      <c r="M177" s="75"/>
      <c r="N177" s="75"/>
      <c r="O177" s="75"/>
      <c r="P177" s="75"/>
      <c r="Q177" s="75"/>
    </row>
    <row r="178" spans="1:17" x14ac:dyDescent="0.2">
      <c r="A178" s="75"/>
      <c r="B178" s="75"/>
      <c r="C178" s="75"/>
      <c r="D178" s="75"/>
      <c r="E178" s="75"/>
      <c r="F178" s="75"/>
      <c r="G178" s="75"/>
      <c r="H178" s="75"/>
      <c r="I178" s="76"/>
      <c r="J178" s="75"/>
      <c r="K178" s="75"/>
      <c r="L178" s="75"/>
      <c r="M178" s="75"/>
      <c r="N178" s="75"/>
      <c r="O178" s="75"/>
      <c r="P178" s="75"/>
      <c r="Q178" s="75"/>
    </row>
    <row r="179" spans="1:17" x14ac:dyDescent="0.2">
      <c r="A179" s="75"/>
      <c r="B179" s="75"/>
      <c r="C179" s="75"/>
      <c r="D179" s="75"/>
      <c r="E179" s="75"/>
      <c r="F179" s="75"/>
      <c r="G179" s="75"/>
      <c r="H179" s="75"/>
      <c r="I179" s="76"/>
      <c r="J179" s="75"/>
      <c r="K179" s="75"/>
      <c r="L179" s="75"/>
      <c r="M179" s="75"/>
      <c r="N179" s="75"/>
      <c r="O179" s="75"/>
      <c r="P179" s="75"/>
      <c r="Q179" s="75"/>
    </row>
    <row r="180" spans="1:17" x14ac:dyDescent="0.2">
      <c r="A180" s="75"/>
      <c r="B180" s="75"/>
      <c r="C180" s="75"/>
      <c r="D180" s="75"/>
      <c r="E180" s="75"/>
      <c r="F180" s="75"/>
      <c r="G180" s="75"/>
      <c r="H180" s="75"/>
      <c r="I180" s="76"/>
      <c r="J180" s="75"/>
      <c r="K180" s="75"/>
      <c r="L180" s="75"/>
      <c r="M180" s="75"/>
      <c r="N180" s="75"/>
      <c r="O180" s="75"/>
      <c r="P180" s="75"/>
      <c r="Q180" s="75"/>
    </row>
    <row r="181" spans="1:17" x14ac:dyDescent="0.2">
      <c r="A181" s="75"/>
      <c r="B181" s="75"/>
      <c r="C181" s="75"/>
      <c r="D181" s="75"/>
      <c r="E181" s="75"/>
      <c r="F181" s="75"/>
      <c r="G181" s="75"/>
      <c r="H181" s="75"/>
      <c r="I181" s="76"/>
      <c r="J181" s="75"/>
      <c r="K181" s="75"/>
      <c r="L181" s="75"/>
      <c r="M181" s="75"/>
      <c r="N181" s="75"/>
      <c r="O181" s="75"/>
      <c r="P181" s="75"/>
      <c r="Q181" s="75"/>
    </row>
    <row r="182" spans="1:17" x14ac:dyDescent="0.2">
      <c r="A182" s="75"/>
      <c r="B182" s="75"/>
      <c r="C182" s="75"/>
      <c r="D182" s="75"/>
      <c r="E182" s="75"/>
      <c r="F182" s="75"/>
      <c r="G182" s="75"/>
      <c r="H182" s="75"/>
      <c r="I182" s="76"/>
      <c r="J182" s="75"/>
      <c r="K182" s="75"/>
      <c r="L182" s="75"/>
      <c r="M182" s="75"/>
      <c r="N182" s="75"/>
      <c r="O182" s="75"/>
      <c r="P182" s="75"/>
      <c r="Q182" s="75"/>
    </row>
    <row r="183" spans="1:17" x14ac:dyDescent="0.2">
      <c r="A183" s="75"/>
      <c r="B183" s="75"/>
      <c r="C183" s="75"/>
      <c r="D183" s="75"/>
      <c r="E183" s="75"/>
      <c r="F183" s="75"/>
      <c r="G183" s="75"/>
      <c r="H183" s="75"/>
      <c r="I183" s="76"/>
      <c r="J183" s="75"/>
      <c r="K183" s="75"/>
      <c r="L183" s="75"/>
      <c r="M183" s="75"/>
      <c r="N183" s="75"/>
      <c r="O183" s="75"/>
      <c r="P183" s="75"/>
      <c r="Q183" s="75"/>
    </row>
    <row r="184" spans="1:17" x14ac:dyDescent="0.2">
      <c r="A184" s="75"/>
      <c r="B184" s="75"/>
      <c r="C184" s="75"/>
      <c r="D184" s="75"/>
      <c r="E184" s="75"/>
      <c r="F184" s="75"/>
      <c r="G184" s="75"/>
      <c r="H184" s="75"/>
      <c r="I184" s="76"/>
      <c r="J184" s="75"/>
      <c r="K184" s="75"/>
      <c r="L184" s="75"/>
      <c r="M184" s="75"/>
      <c r="N184" s="75"/>
      <c r="O184" s="75"/>
      <c r="P184" s="75"/>
      <c r="Q184" s="75"/>
    </row>
    <row r="185" spans="1:17" x14ac:dyDescent="0.2">
      <c r="A185" s="75"/>
      <c r="B185" s="75"/>
      <c r="C185" s="75"/>
      <c r="D185" s="75"/>
      <c r="E185" s="75"/>
      <c r="F185" s="75"/>
      <c r="G185" s="75"/>
      <c r="H185" s="75"/>
      <c r="I185" s="76"/>
      <c r="J185" s="75"/>
      <c r="K185" s="75"/>
      <c r="L185" s="75"/>
      <c r="M185" s="75"/>
      <c r="N185" s="75"/>
      <c r="O185" s="75"/>
      <c r="P185" s="75"/>
      <c r="Q185" s="75"/>
    </row>
    <row r="186" spans="1:17" x14ac:dyDescent="0.2">
      <c r="A186" s="75"/>
      <c r="B186" s="75"/>
      <c r="C186" s="75"/>
      <c r="D186" s="75"/>
      <c r="E186" s="75"/>
      <c r="F186" s="75"/>
      <c r="G186" s="75"/>
      <c r="H186" s="75"/>
      <c r="I186" s="76"/>
      <c r="J186" s="75"/>
      <c r="K186" s="75"/>
      <c r="L186" s="75"/>
      <c r="M186" s="75"/>
      <c r="N186" s="75"/>
      <c r="O186" s="75"/>
      <c r="P186" s="75"/>
      <c r="Q186" s="75"/>
    </row>
    <row r="187" spans="1:17" x14ac:dyDescent="0.2">
      <c r="A187" s="75"/>
      <c r="B187" s="75"/>
      <c r="C187" s="75"/>
      <c r="D187" s="75"/>
      <c r="E187" s="75"/>
      <c r="F187" s="75"/>
      <c r="G187" s="75"/>
      <c r="H187" s="75"/>
      <c r="I187" s="76"/>
      <c r="J187" s="75"/>
      <c r="K187" s="75"/>
      <c r="L187" s="75"/>
      <c r="M187" s="75"/>
      <c r="N187" s="75"/>
      <c r="O187" s="75"/>
      <c r="P187" s="75"/>
      <c r="Q187" s="75"/>
    </row>
    <row r="188" spans="1:17" x14ac:dyDescent="0.2">
      <c r="A188" s="75"/>
      <c r="B188" s="75"/>
      <c r="C188" s="75"/>
      <c r="D188" s="75"/>
      <c r="E188" s="75"/>
      <c r="F188" s="75"/>
      <c r="G188" s="75"/>
      <c r="H188" s="75"/>
      <c r="I188" s="76"/>
      <c r="J188" s="75"/>
      <c r="K188" s="75"/>
      <c r="L188" s="75"/>
      <c r="M188" s="75"/>
      <c r="N188" s="75"/>
      <c r="O188" s="75"/>
      <c r="P188" s="75"/>
      <c r="Q188" s="75"/>
    </row>
    <row r="189" spans="1:17" x14ac:dyDescent="0.2">
      <c r="A189" s="75"/>
      <c r="B189" s="75"/>
      <c r="C189" s="75"/>
      <c r="D189" s="75"/>
      <c r="E189" s="75"/>
      <c r="F189" s="75"/>
      <c r="G189" s="75"/>
      <c r="H189" s="75"/>
      <c r="I189" s="76"/>
      <c r="J189" s="75"/>
      <c r="K189" s="75"/>
      <c r="L189" s="75"/>
      <c r="M189" s="75"/>
      <c r="N189" s="75"/>
      <c r="O189" s="75"/>
      <c r="P189" s="75"/>
      <c r="Q189" s="75"/>
    </row>
  </sheetData>
  <mergeCells count="19">
    <mergeCell ref="J5:K5"/>
    <mergeCell ref="A92:C92"/>
    <mergeCell ref="A94:C94"/>
    <mergeCell ref="A105:B105"/>
    <mergeCell ref="A104:C104"/>
    <mergeCell ref="A101:C101"/>
    <mergeCell ref="A21:B21"/>
    <mergeCell ref="A25:B25"/>
    <mergeCell ref="A103:C103"/>
    <mergeCell ref="A93:C93"/>
    <mergeCell ref="A95:B95"/>
    <mergeCell ref="A62:H62"/>
    <mergeCell ref="A81:B81"/>
    <mergeCell ref="A82:B82"/>
    <mergeCell ref="A2:H2"/>
    <mergeCell ref="D5:H5"/>
    <mergeCell ref="A8:C8"/>
    <mergeCell ref="A42:C42"/>
    <mergeCell ref="A84:C8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fitToHeight="2" orientation="portrait" cellComments="asDisplayed" r:id="rId1"/>
  <headerFooter alignWithMargins="0">
    <oddHeader>&amp;CACs excel sheet for a final payment&amp;R&amp;D</oddHeader>
    <oddFooter>&amp;C&amp;P/&amp;N</oddFooter>
  </headerFooter>
  <rowBreaks count="3" manualBreakCount="3">
    <brk id="69" max="16383" man="1"/>
    <brk id="74" max="16383" man="1"/>
    <brk id="10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workbookViewId="0">
      <selection activeCell="I11" sqref="I11"/>
    </sheetView>
  </sheetViews>
  <sheetFormatPr defaultRowHeight="13.2" x14ac:dyDescent="0.25"/>
  <cols>
    <col min="1" max="1" width="30.44140625" bestFit="1" customWidth="1"/>
    <col min="4" max="4" width="12.6640625" customWidth="1"/>
    <col min="5" max="5" width="11.5546875" customWidth="1"/>
    <col min="6" max="6" width="12" customWidth="1"/>
  </cols>
  <sheetData>
    <row r="1" spans="1:8" ht="15.6" x14ac:dyDescent="0.3">
      <c r="A1" s="170" t="s">
        <v>66</v>
      </c>
      <c r="B1" s="171"/>
      <c r="C1" s="917"/>
      <c r="D1" s="917"/>
      <c r="E1" s="917"/>
      <c r="F1" s="918"/>
      <c r="G1" s="171"/>
      <c r="H1" s="81"/>
    </row>
    <row r="2" spans="1:8" ht="16.2" thickBot="1" x14ac:dyDescent="0.35">
      <c r="A2" s="170"/>
      <c r="B2" s="171"/>
      <c r="C2" s="171"/>
      <c r="D2" s="171"/>
      <c r="E2" s="171"/>
      <c r="F2" s="171"/>
      <c r="G2" s="172"/>
      <c r="H2" s="81"/>
    </row>
    <row r="3" spans="1:8" ht="16.2" thickBot="1" x14ac:dyDescent="0.35">
      <c r="A3" s="173" t="s">
        <v>191</v>
      </c>
      <c r="B3" s="171"/>
      <c r="C3" s="171"/>
      <c r="D3" s="171"/>
      <c r="E3" s="171"/>
      <c r="F3" s="171"/>
      <c r="G3" s="172"/>
      <c r="H3" s="81"/>
    </row>
    <row r="4" spans="1:8" ht="15.6" x14ac:dyDescent="0.3">
      <c r="A4" s="174" t="s">
        <v>301</v>
      </c>
      <c r="B4" s="174"/>
      <c r="C4" s="174"/>
      <c r="D4" s="174"/>
      <c r="E4" s="174"/>
      <c r="F4" s="174"/>
      <c r="G4" s="175"/>
      <c r="H4" s="81"/>
    </row>
    <row r="5" spans="1:8" ht="31.2" x14ac:dyDescent="0.3">
      <c r="A5" s="174"/>
      <c r="B5" s="176" t="s">
        <v>184</v>
      </c>
      <c r="C5" s="176" t="s">
        <v>185</v>
      </c>
      <c r="D5" s="176" t="s">
        <v>186</v>
      </c>
      <c r="E5" s="176" t="s">
        <v>187</v>
      </c>
      <c r="F5" s="177" t="s">
        <v>189</v>
      </c>
      <c r="G5" s="178"/>
      <c r="H5" s="81"/>
    </row>
    <row r="6" spans="1:8" ht="15" x14ac:dyDescent="0.25">
      <c r="A6" s="179" t="s">
        <v>68</v>
      </c>
      <c r="B6" s="180">
        <v>0.3</v>
      </c>
      <c r="C6" s="180">
        <v>0.4</v>
      </c>
      <c r="D6" s="180"/>
      <c r="E6" s="181"/>
      <c r="F6" s="182">
        <f>SUM(B6:E6)</f>
        <v>0.7</v>
      </c>
      <c r="G6" s="183"/>
      <c r="H6" s="81"/>
    </row>
    <row r="7" spans="1:8" ht="15" x14ac:dyDescent="0.25">
      <c r="A7" s="179" t="s">
        <v>69</v>
      </c>
      <c r="B7" s="180"/>
      <c r="C7" s="180"/>
      <c r="D7" s="180"/>
      <c r="E7" s="181"/>
      <c r="F7" s="182">
        <f>SUM(B7:E7)</f>
        <v>0</v>
      </c>
      <c r="G7" s="183"/>
      <c r="H7" s="81"/>
    </row>
    <row r="8" spans="1:8" ht="15" x14ac:dyDescent="0.25">
      <c r="A8" s="179" t="s">
        <v>70</v>
      </c>
      <c r="B8" s="180">
        <v>0.1</v>
      </c>
      <c r="C8" s="180">
        <v>0.1</v>
      </c>
      <c r="D8" s="180"/>
      <c r="E8" s="181"/>
      <c r="F8" s="182">
        <f t="shared" ref="F8:F13" si="0">SUM(B8:E8)</f>
        <v>0.2</v>
      </c>
      <c r="G8" s="183"/>
      <c r="H8" s="81"/>
    </row>
    <row r="9" spans="1:8" ht="15" x14ac:dyDescent="0.25">
      <c r="A9" s="179" t="s">
        <v>71</v>
      </c>
      <c r="B9" s="180">
        <v>0.3</v>
      </c>
      <c r="C9" s="180">
        <v>0.1</v>
      </c>
      <c r="D9" s="180"/>
      <c r="E9" s="181"/>
      <c r="F9" s="182">
        <f t="shared" si="0"/>
        <v>0.4</v>
      </c>
      <c r="G9" s="183"/>
      <c r="H9" s="81"/>
    </row>
    <row r="10" spans="1:8" ht="15" x14ac:dyDescent="0.25">
      <c r="A10" s="179" t="s">
        <v>72</v>
      </c>
      <c r="B10" s="180">
        <v>0.1</v>
      </c>
      <c r="C10" s="180"/>
      <c r="D10" s="180"/>
      <c r="E10" s="181"/>
      <c r="F10" s="182">
        <f t="shared" si="0"/>
        <v>0.1</v>
      </c>
      <c r="G10" s="183"/>
      <c r="H10" s="81"/>
    </row>
    <row r="11" spans="1:8" ht="15" x14ac:dyDescent="0.25">
      <c r="A11" s="179" t="s">
        <v>73</v>
      </c>
      <c r="B11" s="180">
        <v>0.1</v>
      </c>
      <c r="C11" s="180">
        <v>0.4</v>
      </c>
      <c r="D11" s="180"/>
      <c r="E11" s="181"/>
      <c r="F11" s="182">
        <f t="shared" si="0"/>
        <v>0.5</v>
      </c>
      <c r="G11" s="183"/>
      <c r="H11" s="81"/>
    </row>
    <row r="12" spans="1:8" ht="15" x14ac:dyDescent="0.25">
      <c r="A12" s="179" t="s">
        <v>74</v>
      </c>
      <c r="B12" s="180">
        <v>0.1</v>
      </c>
      <c r="C12" s="180"/>
      <c r="D12" s="180"/>
      <c r="E12" s="181"/>
      <c r="F12" s="182">
        <f t="shared" si="0"/>
        <v>0.1</v>
      </c>
      <c r="G12" s="183"/>
      <c r="H12" s="81"/>
    </row>
    <row r="13" spans="1:8" ht="15" x14ac:dyDescent="0.25">
      <c r="A13" s="181" t="s">
        <v>75</v>
      </c>
      <c r="B13" s="180"/>
      <c r="C13" s="180"/>
      <c r="D13" s="180"/>
      <c r="E13" s="181"/>
      <c r="F13" s="182">
        <f t="shared" si="0"/>
        <v>0</v>
      </c>
      <c r="G13" s="183"/>
      <c r="H13" s="81"/>
    </row>
    <row r="14" spans="1:8" ht="15.6" x14ac:dyDescent="0.3">
      <c r="A14" s="184" t="s">
        <v>67</v>
      </c>
      <c r="B14" s="185">
        <f>SUM(B6:B13)</f>
        <v>0.99999999999999989</v>
      </c>
      <c r="C14" s="185">
        <f t="shared" ref="C14:E14" si="1">SUM(C6:C13)</f>
        <v>1</v>
      </c>
      <c r="D14" s="185">
        <f t="shared" si="1"/>
        <v>0</v>
      </c>
      <c r="E14" s="185">
        <f t="shared" si="1"/>
        <v>0</v>
      </c>
      <c r="F14" s="182">
        <f>SUM(F6:F13)</f>
        <v>2</v>
      </c>
      <c r="G14" s="186"/>
      <c r="H14" s="81"/>
    </row>
    <row r="15" spans="1:8" ht="15.6" x14ac:dyDescent="0.3">
      <c r="A15" s="179" t="s">
        <v>76</v>
      </c>
      <c r="B15" s="512">
        <f>6250+400+200</f>
        <v>6850</v>
      </c>
      <c r="C15" s="512">
        <v>2000</v>
      </c>
      <c r="D15" s="512"/>
      <c r="E15" s="512"/>
      <c r="F15" s="513"/>
      <c r="G15" s="186"/>
      <c r="H15" s="81"/>
    </row>
    <row r="16" spans="1:8" ht="15" x14ac:dyDescent="0.25">
      <c r="A16" s="179" t="s">
        <v>188</v>
      </c>
      <c r="B16" s="514">
        <v>12</v>
      </c>
      <c r="C16" s="514">
        <v>10</v>
      </c>
      <c r="D16" s="514"/>
      <c r="E16" s="514"/>
      <c r="F16" s="515"/>
      <c r="G16" s="183"/>
      <c r="H16" s="81"/>
    </row>
    <row r="17" spans="1:8" ht="15.6" x14ac:dyDescent="0.3">
      <c r="A17" s="188" t="s">
        <v>77</v>
      </c>
      <c r="B17" s="516">
        <f>+B15*B16</f>
        <v>82200</v>
      </c>
      <c r="C17" s="516">
        <f>+C15*C16</f>
        <v>20000</v>
      </c>
      <c r="D17" s="516">
        <f>+D15*D16</f>
        <v>0</v>
      </c>
      <c r="E17" s="516"/>
      <c r="F17" s="517">
        <f>+B17+C17+D17</f>
        <v>102200</v>
      </c>
      <c r="G17" s="175"/>
      <c r="H17" s="81"/>
    </row>
    <row r="18" spans="1:8" ht="15" x14ac:dyDescent="0.25">
      <c r="A18" s="189"/>
      <c r="B18" s="171"/>
      <c r="C18" s="171"/>
      <c r="D18" s="171"/>
      <c r="E18" s="171"/>
      <c r="F18" s="171"/>
      <c r="G18" s="171"/>
      <c r="H18" s="81"/>
    </row>
    <row r="19" spans="1:8" ht="16.2" thickBot="1" x14ac:dyDescent="0.35">
      <c r="A19" s="190" t="s">
        <v>78</v>
      </c>
      <c r="B19" s="191"/>
      <c r="C19" s="191"/>
      <c r="D19" s="191"/>
      <c r="E19" s="171"/>
      <c r="F19" s="171"/>
      <c r="G19" s="171"/>
      <c r="H19" s="81"/>
    </row>
    <row r="20" spans="1:8" ht="31.2" x14ac:dyDescent="0.3">
      <c r="A20" s="192" t="s">
        <v>79</v>
      </c>
      <c r="B20" s="193" t="s">
        <v>80</v>
      </c>
      <c r="C20" s="194"/>
      <c r="D20" s="195" t="s">
        <v>190</v>
      </c>
      <c r="E20" s="171"/>
      <c r="F20" s="171"/>
      <c r="G20" s="171"/>
      <c r="H20" s="81"/>
    </row>
    <row r="21" spans="1:8" ht="15" x14ac:dyDescent="0.25">
      <c r="A21" s="179"/>
      <c r="B21" s="181"/>
      <c r="C21" s="181"/>
      <c r="D21" s="196"/>
      <c r="E21" s="171"/>
      <c r="F21" s="171"/>
      <c r="G21" s="171"/>
      <c r="H21" s="81"/>
    </row>
    <row r="22" spans="1:8" ht="15" x14ac:dyDescent="0.25">
      <c r="A22" s="179"/>
      <c r="B22" s="181"/>
      <c r="C22" s="181"/>
      <c r="D22" s="197"/>
      <c r="E22" s="171"/>
      <c r="F22" s="171"/>
      <c r="G22" s="171"/>
      <c r="H22" s="81"/>
    </row>
    <row r="23" spans="1:8" ht="15" x14ac:dyDescent="0.25">
      <c r="A23" s="179"/>
      <c r="B23" s="181"/>
      <c r="C23" s="181"/>
      <c r="D23" s="197"/>
      <c r="E23" s="171"/>
      <c r="F23" s="171"/>
      <c r="G23" s="171"/>
      <c r="H23" s="81"/>
    </row>
    <row r="24" spans="1:8" ht="15.6" x14ac:dyDescent="0.3">
      <c r="A24" s="198" t="s">
        <v>50</v>
      </c>
      <c r="B24" s="199"/>
      <c r="C24" s="199"/>
      <c r="D24" s="200">
        <f>+D21+D22+D23</f>
        <v>0</v>
      </c>
      <c r="E24" s="171"/>
      <c r="F24" s="171"/>
      <c r="G24" s="171"/>
      <c r="H24" s="81"/>
    </row>
    <row r="25" spans="1:8" ht="15" x14ac:dyDescent="0.25">
      <c r="A25" s="201"/>
      <c r="B25" s="187"/>
      <c r="C25" s="202"/>
      <c r="D25" s="202"/>
      <c r="E25" s="171"/>
      <c r="F25" s="171"/>
      <c r="G25" s="171"/>
      <c r="H25" s="81"/>
    </row>
    <row r="26" spans="1:8" ht="15.6" x14ac:dyDescent="0.3">
      <c r="A26" s="203" t="s">
        <v>192</v>
      </c>
      <c r="B26" s="204"/>
      <c r="C26" s="205"/>
      <c r="D26" s="205"/>
      <c r="E26" s="205"/>
      <c r="F26" s="205"/>
      <c r="G26" s="206"/>
      <c r="H26" s="81"/>
    </row>
    <row r="27" spans="1:8" ht="15.6" thickBot="1" x14ac:dyDescent="0.3">
      <c r="A27" s="207" t="s">
        <v>162</v>
      </c>
      <c r="B27" s="187"/>
      <c r="C27" s="208"/>
      <c r="D27" s="171"/>
      <c r="E27" s="209"/>
      <c r="F27" s="210"/>
      <c r="G27" s="206"/>
      <c r="H27" s="81"/>
    </row>
    <row r="28" spans="1:8" ht="16.2" thickBot="1" x14ac:dyDescent="0.35">
      <c r="A28" s="211" t="s">
        <v>193</v>
      </c>
      <c r="B28" s="212"/>
      <c r="C28" s="213"/>
      <c r="D28" s="213"/>
      <c r="E28" s="213"/>
      <c r="F28" s="214"/>
      <c r="G28" s="215"/>
      <c r="H28" s="81"/>
    </row>
    <row r="29" spans="1:8" ht="15" x14ac:dyDescent="0.25">
      <c r="A29" s="216"/>
      <c r="B29" s="216"/>
      <c r="C29" s="216"/>
      <c r="D29" s="216"/>
      <c r="E29" s="216"/>
      <c r="F29" s="216"/>
      <c r="G29" s="216"/>
    </row>
    <row r="30" spans="1:8" ht="15.6" x14ac:dyDescent="0.3">
      <c r="A30" s="217" t="s">
        <v>194</v>
      </c>
      <c r="B30" s="218"/>
      <c r="C30" s="219"/>
      <c r="D30" s="219"/>
      <c r="E30" s="219"/>
      <c r="F30" s="219"/>
      <c r="G30" s="216"/>
    </row>
    <row r="31" spans="1:8" ht="15.6" thickBot="1" x14ac:dyDescent="0.3">
      <c r="A31" s="207" t="s">
        <v>162</v>
      </c>
      <c r="B31" s="187"/>
      <c r="C31" s="208"/>
      <c r="D31" s="171"/>
      <c r="E31" s="209"/>
      <c r="F31" s="210"/>
      <c r="G31" s="216"/>
    </row>
    <row r="32" spans="1:8" ht="16.2" thickBot="1" x14ac:dyDescent="0.35">
      <c r="A32" s="211" t="s">
        <v>195</v>
      </c>
      <c r="B32" s="212"/>
      <c r="C32" s="213"/>
      <c r="D32" s="213"/>
      <c r="E32" s="213"/>
      <c r="F32" s="214"/>
      <c r="G32" s="216"/>
    </row>
  </sheetData>
  <mergeCells count="1">
    <mergeCell ref="C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&amp;C&amp;A&amp;R&amp;D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5"/>
  <sheetViews>
    <sheetView workbookViewId="0">
      <selection activeCell="L40" sqref="L40"/>
    </sheetView>
  </sheetViews>
  <sheetFormatPr defaultRowHeight="13.2" x14ac:dyDescent="0.25"/>
  <cols>
    <col min="1" max="1" width="35.5546875" customWidth="1"/>
    <col min="2" max="2" width="18.77734375" customWidth="1"/>
    <col min="3" max="3" width="15.21875" customWidth="1"/>
    <col min="4" max="4" width="14.88671875" customWidth="1"/>
    <col min="5" max="5" width="14.109375" customWidth="1"/>
    <col min="6" max="6" width="15" customWidth="1"/>
    <col min="7" max="7" width="11.88671875" customWidth="1"/>
    <col min="8" max="8" width="12.5546875" customWidth="1"/>
    <col min="9" max="9" width="13.109375" customWidth="1"/>
    <col min="10" max="10" width="17.44140625" customWidth="1"/>
    <col min="11" max="11" width="9" bestFit="1" customWidth="1"/>
  </cols>
  <sheetData>
    <row r="1" spans="1:11" ht="14.4" thickBot="1" x14ac:dyDescent="0.3">
      <c r="A1" s="925" t="s">
        <v>83</v>
      </c>
      <c r="B1" s="925"/>
      <c r="C1" s="925"/>
      <c r="D1" s="925"/>
      <c r="E1" s="926"/>
      <c r="F1" s="926"/>
      <c r="G1" s="926"/>
      <c r="H1" s="518"/>
      <c r="I1" s="91"/>
      <c r="J1" s="91"/>
      <c r="K1" s="92"/>
    </row>
    <row r="2" spans="1:11" ht="14.4" thickBot="1" x14ac:dyDescent="0.3">
      <c r="A2" s="519" t="s">
        <v>198</v>
      </c>
      <c r="B2" s="520"/>
      <c r="C2" s="520"/>
      <c r="D2" s="520"/>
      <c r="E2" s="521"/>
      <c r="F2" s="521"/>
      <c r="G2" s="521"/>
      <c r="H2" s="521"/>
      <c r="I2" s="102"/>
      <c r="J2" s="102"/>
      <c r="K2" s="410"/>
    </row>
    <row r="3" spans="1:11" ht="14.4" thickBot="1" x14ac:dyDescent="0.3">
      <c r="A3" s="522" t="s">
        <v>205</v>
      </c>
      <c r="B3" s="520"/>
      <c r="C3" s="520"/>
      <c r="D3" s="520"/>
      <c r="E3" s="521"/>
      <c r="F3" s="521"/>
      <c r="G3" s="521"/>
      <c r="H3" s="521"/>
      <c r="I3" s="102"/>
      <c r="J3" s="102"/>
      <c r="K3" s="410"/>
    </row>
    <row r="4" spans="1:11" ht="13.8" x14ac:dyDescent="0.25">
      <c r="A4" s="523"/>
      <c r="B4" s="919" t="s">
        <v>200</v>
      </c>
      <c r="C4" s="919" t="s">
        <v>85</v>
      </c>
      <c r="D4" s="919" t="s">
        <v>86</v>
      </c>
      <c r="E4" s="919" t="s">
        <v>201</v>
      </c>
      <c r="F4" s="919" t="s">
        <v>87</v>
      </c>
      <c r="G4" s="919" t="s">
        <v>160</v>
      </c>
      <c r="H4" s="921" t="s">
        <v>88</v>
      </c>
    </row>
    <row r="5" spans="1:11" ht="41.4" x14ac:dyDescent="0.25">
      <c r="A5" s="524" t="s">
        <v>199</v>
      </c>
      <c r="B5" s="920"/>
      <c r="C5" s="920"/>
      <c r="D5" s="920"/>
      <c r="E5" s="920"/>
      <c r="F5" s="920"/>
      <c r="G5" s="920"/>
      <c r="H5" s="922"/>
    </row>
    <row r="6" spans="1:11" ht="28.2" thickBot="1" x14ac:dyDescent="0.3">
      <c r="A6" s="524"/>
      <c r="B6" s="525"/>
      <c r="C6" s="927"/>
      <c r="D6" s="927"/>
      <c r="E6" s="526" t="s">
        <v>89</v>
      </c>
      <c r="F6" s="527"/>
      <c r="G6" s="526"/>
      <c r="H6" s="923"/>
    </row>
    <row r="7" spans="1:11" ht="13.8" x14ac:dyDescent="0.25">
      <c r="A7" s="528" t="s">
        <v>319</v>
      </c>
      <c r="B7" s="529">
        <v>25</v>
      </c>
      <c r="C7" s="529">
        <v>1</v>
      </c>
      <c r="D7" s="530">
        <f>E7*B7*C7</f>
        <v>5000</v>
      </c>
      <c r="E7" s="531">
        <v>200</v>
      </c>
      <c r="F7" s="532">
        <f>G7*B7*C7</f>
        <v>3750</v>
      </c>
      <c r="G7" s="531">
        <v>150</v>
      </c>
      <c r="H7" s="533">
        <f>D7+F7</f>
        <v>8750</v>
      </c>
    </row>
    <row r="8" spans="1:11" ht="13.8" x14ac:dyDescent="0.25">
      <c r="A8" s="528" t="s">
        <v>314</v>
      </c>
      <c r="B8" s="534">
        <v>20</v>
      </c>
      <c r="C8" s="534">
        <v>3</v>
      </c>
      <c r="D8" s="530">
        <f t="shared" ref="D8:D12" si="0">E8*B8*C8</f>
        <v>12000</v>
      </c>
      <c r="E8" s="531">
        <v>200</v>
      </c>
      <c r="F8" s="532">
        <f t="shared" ref="F8:F12" si="1">G8*B8*C8</f>
        <v>9000</v>
      </c>
      <c r="G8" s="531">
        <v>150</v>
      </c>
      <c r="H8" s="533">
        <f t="shared" ref="H8:H12" si="2">D8+F8</f>
        <v>21000</v>
      </c>
    </row>
    <row r="9" spans="1:11" ht="13.8" x14ac:dyDescent="0.25">
      <c r="A9" s="528" t="s">
        <v>315</v>
      </c>
      <c r="B9" s="534">
        <v>20</v>
      </c>
      <c r="C9" s="534">
        <v>9</v>
      </c>
      <c r="D9" s="530">
        <f t="shared" si="0"/>
        <v>36000</v>
      </c>
      <c r="E9" s="531">
        <v>200</v>
      </c>
      <c r="F9" s="532">
        <f t="shared" si="1"/>
        <v>27000</v>
      </c>
      <c r="G9" s="531">
        <v>150</v>
      </c>
      <c r="H9" s="533">
        <f t="shared" si="2"/>
        <v>63000</v>
      </c>
    </row>
    <row r="10" spans="1:11" ht="13.8" x14ac:dyDescent="0.25">
      <c r="A10" s="528" t="s">
        <v>316</v>
      </c>
      <c r="B10" s="534">
        <v>8</v>
      </c>
      <c r="C10" s="534">
        <v>10</v>
      </c>
      <c r="D10" s="530">
        <f t="shared" si="0"/>
        <v>16000</v>
      </c>
      <c r="E10" s="531">
        <v>200</v>
      </c>
      <c r="F10" s="532">
        <f t="shared" si="1"/>
        <v>12000</v>
      </c>
      <c r="G10" s="531">
        <v>150</v>
      </c>
      <c r="H10" s="533">
        <f t="shared" si="2"/>
        <v>28000</v>
      </c>
    </row>
    <row r="11" spans="1:11" ht="13.8" x14ac:dyDescent="0.25">
      <c r="A11" s="528" t="s">
        <v>317</v>
      </c>
      <c r="B11" s="534">
        <v>7</v>
      </c>
      <c r="C11" s="534">
        <v>1</v>
      </c>
      <c r="D11" s="530">
        <f t="shared" si="0"/>
        <v>1400</v>
      </c>
      <c r="E11" s="531">
        <v>200</v>
      </c>
      <c r="F11" s="532">
        <f t="shared" si="1"/>
        <v>1050</v>
      </c>
      <c r="G11" s="531">
        <v>150</v>
      </c>
      <c r="H11" s="533">
        <f t="shared" si="2"/>
        <v>2450</v>
      </c>
    </row>
    <row r="12" spans="1:11" ht="14.4" thickBot="1" x14ac:dyDescent="0.3">
      <c r="A12" s="528" t="s">
        <v>318</v>
      </c>
      <c r="B12" s="535">
        <v>1</v>
      </c>
      <c r="C12" s="535">
        <v>6</v>
      </c>
      <c r="D12" s="530">
        <f t="shared" si="0"/>
        <v>1200</v>
      </c>
      <c r="E12" s="531">
        <v>200</v>
      </c>
      <c r="F12" s="532">
        <f t="shared" si="1"/>
        <v>900</v>
      </c>
      <c r="G12" s="531">
        <v>150</v>
      </c>
      <c r="H12" s="533">
        <f t="shared" si="2"/>
        <v>2100</v>
      </c>
    </row>
    <row r="13" spans="1:11" ht="14.4" thickBot="1" x14ac:dyDescent="0.3">
      <c r="A13" s="536" t="s">
        <v>203</v>
      </c>
      <c r="B13" s="537">
        <f>SUM(B7:B12)</f>
        <v>81</v>
      </c>
      <c r="C13" s="537">
        <f>SUM(C7:C12)</f>
        <v>30</v>
      </c>
      <c r="D13" s="537">
        <f>SUM(D7:D12)</f>
        <v>71600</v>
      </c>
      <c r="E13" s="537"/>
      <c r="F13" s="538">
        <f>SUM(F7:F12)</f>
        <v>53700</v>
      </c>
      <c r="G13" s="537"/>
      <c r="H13" s="539">
        <f>SUM(H7:H12)</f>
        <v>125300</v>
      </c>
    </row>
    <row r="14" spans="1:11" ht="14.4" thickBot="1" x14ac:dyDescent="0.3">
      <c r="A14" s="518"/>
      <c r="B14" s="518"/>
      <c r="C14" s="518"/>
      <c r="D14" s="518"/>
      <c r="E14" s="518"/>
      <c r="F14" s="518"/>
      <c r="G14" s="518"/>
      <c r="H14" s="518"/>
      <c r="I14" s="91"/>
      <c r="J14" s="91"/>
      <c r="K14" s="91"/>
    </row>
    <row r="15" spans="1:11" ht="14.4" thickBot="1" x14ac:dyDescent="0.3">
      <c r="A15" s="540" t="s">
        <v>210</v>
      </c>
      <c r="B15" s="541"/>
      <c r="C15" s="541"/>
      <c r="D15" s="542"/>
      <c r="E15" s="543"/>
      <c r="F15" s="543"/>
      <c r="G15" s="543"/>
      <c r="H15" s="518"/>
      <c r="I15" s="91"/>
      <c r="J15" s="91"/>
      <c r="K15" s="91"/>
    </row>
    <row r="16" spans="1:11" ht="27.6" x14ac:dyDescent="0.25">
      <c r="A16" s="544" t="s">
        <v>202</v>
      </c>
      <c r="B16" s="545"/>
      <c r="C16" s="546" t="s">
        <v>81</v>
      </c>
      <c r="D16" s="547"/>
      <c r="E16" s="494"/>
      <c r="F16" s="494"/>
      <c r="G16" s="494"/>
      <c r="H16" s="518"/>
      <c r="I16" s="91"/>
      <c r="J16" s="91"/>
      <c r="K16" s="91"/>
    </row>
    <row r="17" spans="1:11" ht="13.8" x14ac:dyDescent="0.25">
      <c r="A17" s="548" t="s">
        <v>163</v>
      </c>
      <c r="B17" s="549" t="s">
        <v>214</v>
      </c>
      <c r="C17" s="550"/>
      <c r="D17" s="551"/>
      <c r="E17" s="494"/>
      <c r="F17" s="494"/>
      <c r="G17" s="494"/>
      <c r="H17" s="518"/>
      <c r="I17" s="91"/>
      <c r="J17" s="91"/>
      <c r="K17" s="91"/>
    </row>
    <row r="18" spans="1:11" ht="13.8" x14ac:dyDescent="0.25">
      <c r="A18" s="548" t="s">
        <v>164</v>
      </c>
      <c r="B18" s="549" t="s">
        <v>214</v>
      </c>
      <c r="C18" s="550"/>
      <c r="D18" s="551"/>
      <c r="E18" s="494"/>
      <c r="F18" s="494"/>
      <c r="G18" s="494"/>
      <c r="H18" s="518"/>
      <c r="I18" s="91"/>
      <c r="J18" s="91"/>
      <c r="K18" s="91"/>
    </row>
    <row r="19" spans="1:11" ht="14.4" thickBot="1" x14ac:dyDescent="0.3">
      <c r="A19" s="552" t="s">
        <v>204</v>
      </c>
      <c r="B19" s="553"/>
      <c r="C19" s="554">
        <f>SUM(C17:C18)</f>
        <v>0</v>
      </c>
      <c r="D19" s="555"/>
      <c r="E19" s="494"/>
      <c r="F19" s="494"/>
      <c r="G19" s="494"/>
      <c r="H19" s="518"/>
      <c r="I19" s="91"/>
      <c r="J19" s="91"/>
      <c r="K19" s="91"/>
    </row>
    <row r="20" spans="1:11" ht="14.4" thickBot="1" x14ac:dyDescent="0.3">
      <c r="A20" s="924"/>
      <c r="B20" s="924"/>
      <c r="C20" s="556"/>
      <c r="D20" s="556"/>
      <c r="E20" s="518"/>
      <c r="F20" s="518"/>
      <c r="G20" s="518"/>
      <c r="H20" s="518"/>
      <c r="I20" s="91"/>
      <c r="J20" s="91"/>
      <c r="K20" s="91"/>
    </row>
    <row r="21" spans="1:11" ht="14.4" thickBot="1" x14ac:dyDescent="0.3">
      <c r="A21" s="557" t="s">
        <v>90</v>
      </c>
      <c r="B21" s="558"/>
      <c r="C21" s="559"/>
      <c r="D21" s="559"/>
      <c r="E21" s="559"/>
      <c r="F21" s="558"/>
      <c r="G21" s="560"/>
      <c r="H21" s="560"/>
      <c r="I21" s="102"/>
      <c r="J21" s="91"/>
      <c r="K21" s="91"/>
    </row>
    <row r="22" spans="1:11" ht="27.6" x14ac:dyDescent="0.25">
      <c r="A22" s="561" t="s">
        <v>206</v>
      </c>
      <c r="B22" s="562" t="s">
        <v>92</v>
      </c>
      <c r="C22" s="562" t="s">
        <v>93</v>
      </c>
      <c r="D22" s="562" t="s">
        <v>84</v>
      </c>
      <c r="E22" s="562" t="s">
        <v>94</v>
      </c>
      <c r="F22" s="562" t="s">
        <v>50</v>
      </c>
      <c r="G22" s="494"/>
      <c r="H22" s="494"/>
      <c r="J22" s="93"/>
      <c r="K22" s="91"/>
    </row>
    <row r="23" spans="1:11" ht="13.8" x14ac:dyDescent="0.25">
      <c r="A23" s="563" t="s">
        <v>321</v>
      </c>
      <c r="B23" s="563" t="s">
        <v>320</v>
      </c>
      <c r="C23" s="563">
        <v>1</v>
      </c>
      <c r="D23" s="564">
        <v>350</v>
      </c>
      <c r="E23" s="564">
        <v>192</v>
      </c>
      <c r="F23" s="565">
        <f>SUM(D23:E23)</f>
        <v>542</v>
      </c>
      <c r="G23" s="494"/>
      <c r="H23" s="494"/>
      <c r="J23" s="94"/>
      <c r="K23" s="91"/>
    </row>
    <row r="24" spans="1:11" ht="13.8" x14ac:dyDescent="0.25">
      <c r="A24" s="563" t="s">
        <v>321</v>
      </c>
      <c r="B24" s="563" t="s">
        <v>320</v>
      </c>
      <c r="C24" s="563">
        <v>1</v>
      </c>
      <c r="D24" s="564">
        <v>350</v>
      </c>
      <c r="E24" s="564">
        <v>192</v>
      </c>
      <c r="F24" s="565">
        <f t="shared" ref="F24:F28" si="3">SUM(D24:E24)</f>
        <v>542</v>
      </c>
      <c r="G24" s="494"/>
      <c r="H24" s="494"/>
      <c r="J24" s="94"/>
      <c r="K24" s="91"/>
    </row>
    <row r="25" spans="1:11" ht="13.8" x14ac:dyDescent="0.25">
      <c r="A25" s="563" t="s">
        <v>321</v>
      </c>
      <c r="B25" s="563" t="s">
        <v>320</v>
      </c>
      <c r="C25" s="563">
        <v>1</v>
      </c>
      <c r="D25" s="564">
        <v>350</v>
      </c>
      <c r="E25" s="564">
        <v>192</v>
      </c>
      <c r="F25" s="565">
        <f t="shared" si="3"/>
        <v>542</v>
      </c>
      <c r="G25" s="494"/>
      <c r="H25" s="494"/>
      <c r="J25" s="94"/>
      <c r="K25" s="91"/>
    </row>
    <row r="26" spans="1:11" ht="13.8" x14ac:dyDescent="0.25">
      <c r="A26" s="563"/>
      <c r="B26" s="563"/>
      <c r="C26" s="563"/>
      <c r="D26" s="564"/>
      <c r="E26" s="564"/>
      <c r="F26" s="565">
        <f t="shared" si="3"/>
        <v>0</v>
      </c>
      <c r="G26" s="494"/>
      <c r="H26" s="494"/>
      <c r="J26" s="94"/>
      <c r="K26" s="91"/>
    </row>
    <row r="27" spans="1:11" ht="13.8" x14ac:dyDescent="0.25">
      <c r="A27" s="563"/>
      <c r="B27" s="563"/>
      <c r="C27" s="563"/>
      <c r="D27" s="564"/>
      <c r="E27" s="565"/>
      <c r="F27" s="565">
        <f t="shared" si="3"/>
        <v>0</v>
      </c>
      <c r="G27" s="494"/>
      <c r="H27" s="494"/>
      <c r="J27" s="94"/>
      <c r="K27" s="91"/>
    </row>
    <row r="28" spans="1:11" ht="13.8" x14ac:dyDescent="0.25">
      <c r="A28" s="563"/>
      <c r="B28" s="563"/>
      <c r="C28" s="563"/>
      <c r="D28" s="565"/>
      <c r="E28" s="565"/>
      <c r="F28" s="565">
        <f t="shared" si="3"/>
        <v>0</v>
      </c>
      <c r="G28" s="494"/>
      <c r="H28" s="494"/>
      <c r="J28" s="94"/>
      <c r="K28" s="91"/>
    </row>
    <row r="29" spans="1:11" ht="13.8" x14ac:dyDescent="0.25">
      <c r="A29" s="566" t="s">
        <v>207</v>
      </c>
      <c r="B29" s="566"/>
      <c r="C29" s="566"/>
      <c r="D29" s="567">
        <f>SUM(D23:D28)</f>
        <v>1050</v>
      </c>
      <c r="E29" s="567">
        <f>SUM(E23:E28)</f>
        <v>576</v>
      </c>
      <c r="F29" s="567">
        <f>SUM(F23:F28)</f>
        <v>1626</v>
      </c>
      <c r="G29" s="494"/>
      <c r="H29" s="494"/>
      <c r="J29" s="94"/>
      <c r="K29" s="91"/>
    </row>
    <row r="30" spans="1:11" s="101" customFormat="1" ht="13.8" x14ac:dyDescent="0.25">
      <c r="A30" s="568"/>
      <c r="B30" s="569"/>
      <c r="C30" s="569"/>
      <c r="D30" s="569"/>
      <c r="E30" s="569"/>
      <c r="F30" s="569"/>
      <c r="G30" s="570"/>
      <c r="H30" s="570"/>
      <c r="I30" s="104"/>
      <c r="J30" s="100"/>
      <c r="K30" s="100"/>
    </row>
    <row r="31" spans="1:11" ht="14.4" thickBot="1" x14ac:dyDescent="0.3">
      <c r="A31" s="571" t="s">
        <v>95</v>
      </c>
      <c r="B31" s="572"/>
      <c r="C31" s="572"/>
      <c r="D31" s="572"/>
      <c r="E31" s="572"/>
      <c r="F31" s="573"/>
      <c r="G31" s="494"/>
      <c r="H31" s="518"/>
      <c r="I31" s="91"/>
      <c r="J31" s="91"/>
      <c r="K31" s="91"/>
    </row>
    <row r="32" spans="1:11" ht="27.6" x14ac:dyDescent="0.25">
      <c r="A32" s="574" t="s">
        <v>91</v>
      </c>
      <c r="B32" s="575" t="s">
        <v>92</v>
      </c>
      <c r="C32" s="575" t="s">
        <v>96</v>
      </c>
      <c r="D32" s="575" t="s">
        <v>84</v>
      </c>
      <c r="E32" s="575" t="s">
        <v>94</v>
      </c>
      <c r="F32" s="576" t="s">
        <v>81</v>
      </c>
      <c r="G32" s="494"/>
      <c r="H32" s="577"/>
      <c r="I32" s="93"/>
      <c r="J32" s="93"/>
      <c r="K32" s="91"/>
    </row>
    <row r="33" spans="1:11" ht="13.8" x14ac:dyDescent="0.25">
      <c r="A33" s="578" t="s">
        <v>324</v>
      </c>
      <c r="B33" s="563" t="s">
        <v>323</v>
      </c>
      <c r="C33" s="563" t="s">
        <v>322</v>
      </c>
      <c r="D33" s="579">
        <v>500</v>
      </c>
      <c r="E33" s="579">
        <v>250</v>
      </c>
      <c r="F33" s="579">
        <f>D33+E33</f>
        <v>750</v>
      </c>
      <c r="G33" s="494"/>
      <c r="H33" s="518"/>
      <c r="I33" s="91"/>
      <c r="J33" s="91"/>
      <c r="K33" s="91"/>
    </row>
    <row r="34" spans="1:11" ht="13.8" x14ac:dyDescent="0.25">
      <c r="A34" s="578" t="s">
        <v>324</v>
      </c>
      <c r="B34" s="563" t="s">
        <v>323</v>
      </c>
      <c r="C34" s="563" t="s">
        <v>322</v>
      </c>
      <c r="D34" s="579">
        <v>500</v>
      </c>
      <c r="E34" s="579">
        <v>250</v>
      </c>
      <c r="F34" s="579">
        <f>D34+E34</f>
        <v>750</v>
      </c>
      <c r="G34" s="494"/>
      <c r="H34" s="518"/>
      <c r="I34" s="91"/>
      <c r="J34" s="91"/>
      <c r="K34" s="91"/>
    </row>
    <row r="35" spans="1:11" ht="13.8" x14ac:dyDescent="0.25">
      <c r="A35" s="580" t="s">
        <v>208</v>
      </c>
      <c r="B35" s="580"/>
      <c r="C35" s="580"/>
      <c r="D35" s="580"/>
      <c r="E35" s="580"/>
      <c r="F35" s="581">
        <f>SUM(F33:F34)</f>
        <v>1500</v>
      </c>
      <c r="G35" s="494"/>
      <c r="H35" s="518"/>
      <c r="I35" s="91"/>
      <c r="J35" s="91"/>
      <c r="K35" s="91"/>
    </row>
    <row r="36" spans="1:11" s="101" customFormat="1" ht="13.8" x14ac:dyDescent="0.25">
      <c r="A36" s="569"/>
      <c r="B36" s="569"/>
      <c r="C36" s="569"/>
      <c r="D36" s="569"/>
      <c r="E36" s="569"/>
      <c r="F36" s="569"/>
      <c r="G36" s="582"/>
      <c r="H36" s="583"/>
      <c r="I36" s="100"/>
      <c r="J36" s="100"/>
      <c r="K36" s="100"/>
    </row>
    <row r="37" spans="1:11" s="101" customFormat="1" ht="14.4" thickBot="1" x14ac:dyDescent="0.3">
      <c r="A37" s="569"/>
      <c r="B37" s="569"/>
      <c r="C37" s="569"/>
      <c r="D37" s="569"/>
      <c r="E37" s="569"/>
      <c r="F37" s="569"/>
      <c r="G37" s="582"/>
      <c r="H37" s="583"/>
      <c r="I37" s="100"/>
      <c r="J37" s="100"/>
      <c r="K37" s="100"/>
    </row>
    <row r="38" spans="1:11" ht="14.4" thickBot="1" x14ac:dyDescent="0.3">
      <c r="A38" s="519" t="s">
        <v>97</v>
      </c>
      <c r="B38" s="558"/>
      <c r="C38" s="559"/>
      <c r="D38" s="559"/>
      <c r="E38" s="559"/>
      <c r="F38" s="558"/>
      <c r="G38" s="560"/>
      <c r="H38" s="560"/>
      <c r="I38" s="102"/>
      <c r="J38" s="91"/>
      <c r="K38" s="91"/>
    </row>
    <row r="39" spans="1:11" ht="28.2" thickBot="1" x14ac:dyDescent="0.3">
      <c r="A39" s="584" t="s">
        <v>98</v>
      </c>
      <c r="B39" s="585"/>
      <c r="C39" s="586"/>
      <c r="D39" s="586"/>
      <c r="E39" s="585"/>
      <c r="F39" s="587"/>
      <c r="G39" s="588"/>
      <c r="H39" s="588"/>
      <c r="I39" s="97"/>
      <c r="J39" s="91"/>
      <c r="K39" s="91"/>
    </row>
    <row r="40" spans="1:11" ht="13.8" x14ac:dyDescent="0.25">
      <c r="A40" s="589"/>
      <c r="B40" s="562" t="s">
        <v>99</v>
      </c>
      <c r="C40" s="562" t="s">
        <v>100</v>
      </c>
      <c r="D40" s="562" t="s">
        <v>84</v>
      </c>
      <c r="E40" s="562" t="s">
        <v>94</v>
      </c>
      <c r="F40" s="590" t="s">
        <v>50</v>
      </c>
      <c r="G40" s="588"/>
      <c r="H40" s="588"/>
      <c r="I40" s="97"/>
      <c r="J40" s="91"/>
      <c r="K40" s="91"/>
    </row>
    <row r="41" spans="1:11" ht="13.8" x14ac:dyDescent="0.25">
      <c r="A41" s="591"/>
      <c r="B41" s="563" t="s">
        <v>325</v>
      </c>
      <c r="C41" s="563" t="s">
        <v>322</v>
      </c>
      <c r="D41" s="579">
        <v>350</v>
      </c>
      <c r="E41" s="579">
        <v>192</v>
      </c>
      <c r="F41" s="579">
        <f>D41+E41</f>
        <v>542</v>
      </c>
      <c r="G41" s="588"/>
      <c r="H41" s="588"/>
      <c r="I41" s="97"/>
      <c r="J41" s="91"/>
      <c r="K41" s="91"/>
    </row>
    <row r="42" spans="1:11" ht="13.8" x14ac:dyDescent="0.25">
      <c r="A42" s="591"/>
      <c r="B42" s="563" t="s">
        <v>326</v>
      </c>
      <c r="C42" s="563" t="s">
        <v>322</v>
      </c>
      <c r="D42" s="579">
        <v>350</v>
      </c>
      <c r="E42" s="579">
        <v>192</v>
      </c>
      <c r="F42" s="579">
        <f t="shared" ref="F42:F43" si="4">D42+E42</f>
        <v>542</v>
      </c>
      <c r="G42" s="588"/>
      <c r="H42" s="588"/>
      <c r="I42" s="97"/>
      <c r="J42" s="91"/>
      <c r="K42" s="91"/>
    </row>
    <row r="43" spans="1:11" ht="13.8" x14ac:dyDescent="0.25">
      <c r="A43" s="591"/>
      <c r="B43" s="563" t="s">
        <v>327</v>
      </c>
      <c r="C43" s="563" t="s">
        <v>322</v>
      </c>
      <c r="D43" s="579">
        <v>350</v>
      </c>
      <c r="E43" s="579">
        <v>192</v>
      </c>
      <c r="F43" s="579">
        <f t="shared" si="4"/>
        <v>542</v>
      </c>
      <c r="G43" s="588"/>
      <c r="H43" s="588"/>
      <c r="I43" s="97"/>
      <c r="J43" s="91"/>
      <c r="K43" s="91"/>
    </row>
    <row r="44" spans="1:11" ht="13.8" x14ac:dyDescent="0.25">
      <c r="A44" s="591"/>
      <c r="B44" s="563"/>
      <c r="C44" s="563"/>
      <c r="D44" s="563"/>
      <c r="E44" s="563"/>
      <c r="F44" s="592">
        <f t="shared" ref="F44:F46" si="5">D44+E44</f>
        <v>0</v>
      </c>
      <c r="G44" s="593"/>
      <c r="H44" s="594"/>
      <c r="I44" s="16"/>
      <c r="J44" s="91"/>
      <c r="K44" s="91"/>
    </row>
    <row r="45" spans="1:11" ht="13.8" x14ac:dyDescent="0.25">
      <c r="A45" s="591"/>
      <c r="B45" s="563"/>
      <c r="C45" s="563"/>
      <c r="D45" s="563"/>
      <c r="E45" s="563"/>
      <c r="F45" s="592">
        <f t="shared" si="5"/>
        <v>0</v>
      </c>
      <c r="G45" s="593"/>
      <c r="H45" s="594"/>
      <c r="I45" s="16"/>
      <c r="J45" s="91"/>
      <c r="K45" s="91"/>
    </row>
    <row r="46" spans="1:11" ht="13.8" x14ac:dyDescent="0.25">
      <c r="A46" s="591"/>
      <c r="B46" s="595"/>
      <c r="C46" s="595"/>
      <c r="D46" s="595"/>
      <c r="E46" s="563"/>
      <c r="F46" s="592">
        <f t="shared" si="5"/>
        <v>0</v>
      </c>
      <c r="G46" s="596"/>
      <c r="H46" s="582"/>
      <c r="I46" s="99"/>
      <c r="J46" s="91"/>
      <c r="K46" s="91"/>
    </row>
    <row r="47" spans="1:11" ht="14.4" thickBot="1" x14ac:dyDescent="0.3">
      <c r="A47" s="597" t="s">
        <v>209</v>
      </c>
      <c r="B47" s="598"/>
      <c r="C47" s="598"/>
      <c r="D47" s="598">
        <f>SUM(D41:D46)</f>
        <v>1050</v>
      </c>
      <c r="E47" s="598">
        <f t="shared" ref="E47:F47" si="6">SUM(E41:E46)</f>
        <v>576</v>
      </c>
      <c r="F47" s="598">
        <f t="shared" si="6"/>
        <v>1626</v>
      </c>
      <c r="G47" s="599"/>
      <c r="H47" s="600"/>
      <c r="I47" s="103"/>
      <c r="J47" s="91"/>
      <c r="K47" s="91"/>
    </row>
    <row r="48" spans="1:11" ht="13.8" x14ac:dyDescent="0.25">
      <c r="A48" s="434"/>
      <c r="B48" s="434"/>
      <c r="C48" s="434"/>
      <c r="D48" s="434"/>
      <c r="E48" s="434"/>
      <c r="F48" s="434"/>
      <c r="G48" s="434"/>
      <c r="H48" s="434"/>
      <c r="I48" s="17"/>
      <c r="J48" s="91"/>
      <c r="K48" s="91"/>
    </row>
    <row r="49" spans="1:11" ht="13.8" x14ac:dyDescent="0.25">
      <c r="A49" s="601" t="s">
        <v>101</v>
      </c>
      <c r="B49" s="602"/>
      <c r="C49" s="603" t="s">
        <v>100</v>
      </c>
      <c r="D49" s="604" t="s">
        <v>84</v>
      </c>
      <c r="E49" s="604" t="s">
        <v>94</v>
      </c>
      <c r="F49" s="604" t="s">
        <v>50</v>
      </c>
      <c r="G49" s="494"/>
      <c r="H49" s="494"/>
      <c r="J49" s="91"/>
      <c r="K49" s="91"/>
    </row>
    <row r="50" spans="1:11" ht="13.8" x14ac:dyDescent="0.25">
      <c r="A50" s="605"/>
      <c r="B50" s="606"/>
      <c r="C50" s="606"/>
      <c r="D50" s="606"/>
      <c r="E50" s="606"/>
      <c r="F50" s="606">
        <f>D50+E50</f>
        <v>0</v>
      </c>
      <c r="G50" s="607"/>
      <c r="H50" s="608"/>
      <c r="I50" s="106"/>
      <c r="J50" s="105"/>
      <c r="K50" s="91"/>
    </row>
    <row r="51" spans="1:11" ht="13.8" x14ac:dyDescent="0.25">
      <c r="A51" s="605"/>
      <c r="B51" s="606"/>
      <c r="C51" s="606"/>
      <c r="D51" s="606"/>
      <c r="E51" s="606"/>
      <c r="F51" s="606">
        <f t="shared" ref="F51:F52" si="7">D51+E51</f>
        <v>0</v>
      </c>
      <c r="G51" s="607"/>
      <c r="H51" s="608"/>
      <c r="I51" s="106"/>
      <c r="J51" s="105"/>
      <c r="K51" s="91"/>
    </row>
    <row r="52" spans="1:11" ht="14.4" thickBot="1" x14ac:dyDescent="0.3">
      <c r="A52" s="605"/>
      <c r="B52" s="606"/>
      <c r="C52" s="606"/>
      <c r="D52" s="606"/>
      <c r="E52" s="606"/>
      <c r="F52" s="606">
        <f t="shared" si="7"/>
        <v>0</v>
      </c>
      <c r="G52" s="607"/>
      <c r="H52" s="608"/>
      <c r="I52" s="106"/>
      <c r="J52" s="105"/>
      <c r="K52" s="91"/>
    </row>
    <row r="53" spans="1:11" ht="14.4" thickBot="1" x14ac:dyDescent="0.3">
      <c r="A53" s="609" t="s">
        <v>102</v>
      </c>
      <c r="B53" s="610"/>
      <c r="C53" s="610"/>
      <c r="D53" s="610">
        <f>SUM(D50:D52)</f>
        <v>0</v>
      </c>
      <c r="E53" s="610">
        <f t="shared" ref="E53:F53" si="8">SUM(E50:E52)</f>
        <v>0</v>
      </c>
      <c r="F53" s="610">
        <f t="shared" si="8"/>
        <v>0</v>
      </c>
      <c r="G53" s="568"/>
      <c r="H53" s="569"/>
      <c r="I53" s="98"/>
      <c r="J53" s="105"/>
      <c r="K53" s="91"/>
    </row>
    <row r="54" spans="1:11" ht="13.8" x14ac:dyDescent="0.25">
      <c r="A54" s="93"/>
      <c r="B54" s="95"/>
      <c r="C54" s="95"/>
      <c r="D54" s="95"/>
      <c r="E54" s="95"/>
      <c r="F54" s="95"/>
      <c r="G54" s="96"/>
      <c r="H54" s="93"/>
      <c r="I54" s="93"/>
      <c r="J54" s="93"/>
      <c r="K54" s="91"/>
    </row>
    <row r="55" spans="1:11" ht="13.8" x14ac:dyDescent="0.25">
      <c r="A55" s="93"/>
      <c r="B55" s="95"/>
      <c r="C55" s="95"/>
      <c r="D55" s="95"/>
      <c r="E55" s="95"/>
      <c r="F55" s="95"/>
      <c r="G55" s="96"/>
      <c r="H55" s="93"/>
      <c r="I55" s="93"/>
      <c r="J55" s="93"/>
      <c r="K55" s="91"/>
    </row>
  </sheetData>
  <mergeCells count="9">
    <mergeCell ref="F4:F5"/>
    <mergeCell ref="H4:H6"/>
    <mergeCell ref="A20:B20"/>
    <mergeCell ref="A1:G1"/>
    <mergeCell ref="B4:B5"/>
    <mergeCell ref="E4:E5"/>
    <mergeCell ref="G4:G5"/>
    <mergeCell ref="C4:C6"/>
    <mergeCell ref="D4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&amp;C&amp;A&amp;R&amp;D</oddHeader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3"/>
  <sheetViews>
    <sheetView workbookViewId="0">
      <selection activeCell="I21" sqref="I21"/>
    </sheetView>
  </sheetViews>
  <sheetFormatPr defaultColWidth="8.88671875" defaultRowHeight="13.2" x14ac:dyDescent="0.25"/>
  <cols>
    <col min="1" max="1" width="42.33203125" style="494" customWidth="1"/>
    <col min="2" max="2" width="12.5546875" style="494" bestFit="1" customWidth="1"/>
    <col min="3" max="3" width="12.88671875" style="494" bestFit="1" customWidth="1"/>
    <col min="4" max="4" width="14.6640625" style="494" customWidth="1"/>
    <col min="5" max="5" width="15.5546875" style="494" customWidth="1"/>
    <col min="6" max="16384" width="8.88671875" style="494"/>
  </cols>
  <sheetData>
    <row r="1" spans="1:7" ht="15.6" x14ac:dyDescent="0.3">
      <c r="A1" s="611"/>
      <c r="B1" s="933"/>
      <c r="C1" s="933"/>
      <c r="D1" s="933"/>
      <c r="E1" s="933"/>
      <c r="F1" s="612"/>
      <c r="G1" s="613"/>
    </row>
    <row r="2" spans="1:7" ht="18.600000000000001" thickBot="1" x14ac:dyDescent="0.4">
      <c r="A2" s="614" t="s">
        <v>103</v>
      </c>
      <c r="B2" s="615"/>
      <c r="C2" s="616"/>
      <c r="D2" s="617"/>
      <c r="E2" s="614"/>
      <c r="F2" s="618"/>
      <c r="G2" s="619"/>
    </row>
    <row r="3" spans="1:7" ht="31.95" customHeight="1" x14ac:dyDescent="0.35">
      <c r="A3" s="620" t="s">
        <v>244</v>
      </c>
      <c r="B3" s="931" t="s">
        <v>220</v>
      </c>
      <c r="C3" s="932"/>
      <c r="D3" s="934" t="s">
        <v>85</v>
      </c>
      <c r="E3" s="621"/>
      <c r="F3" s="622"/>
      <c r="G3" s="622"/>
    </row>
    <row r="4" spans="1:7" ht="18" x14ac:dyDescent="0.35">
      <c r="A4" s="623"/>
      <c r="B4" s="624" t="s">
        <v>221</v>
      </c>
      <c r="C4" s="624" t="s">
        <v>105</v>
      </c>
      <c r="D4" s="935"/>
      <c r="E4" s="625" t="s">
        <v>88</v>
      </c>
    </row>
    <row r="5" spans="1:7" ht="18" x14ac:dyDescent="0.35">
      <c r="A5" s="626" t="s">
        <v>216</v>
      </c>
      <c r="B5" s="627">
        <v>1500</v>
      </c>
      <c r="C5" s="627"/>
      <c r="D5" s="628">
        <v>1</v>
      </c>
      <c r="E5" s="629">
        <f>B5*D5</f>
        <v>1500</v>
      </c>
    </row>
    <row r="6" spans="1:7" ht="18" x14ac:dyDescent="0.35">
      <c r="A6" s="630" t="s">
        <v>217</v>
      </c>
      <c r="B6" s="631">
        <v>1200</v>
      </c>
      <c r="C6" s="631"/>
      <c r="D6" s="632">
        <v>3</v>
      </c>
      <c r="E6" s="629">
        <f>(B6+C6)*D6</f>
        <v>3600</v>
      </c>
    </row>
    <row r="7" spans="1:7" ht="18" x14ac:dyDescent="0.35">
      <c r="A7" s="633" t="s">
        <v>218</v>
      </c>
      <c r="B7" s="631">
        <v>1000</v>
      </c>
      <c r="C7" s="631"/>
      <c r="D7" s="632">
        <v>9</v>
      </c>
      <c r="E7" s="629">
        <f>(B7+C7)*D7</f>
        <v>9000</v>
      </c>
    </row>
    <row r="8" spans="1:7" ht="18.600000000000001" thickBot="1" x14ac:dyDescent="0.4">
      <c r="A8" s="634" t="s">
        <v>328</v>
      </c>
      <c r="B8" s="635">
        <v>500</v>
      </c>
      <c r="C8" s="636"/>
      <c r="D8" s="637">
        <v>10</v>
      </c>
      <c r="E8" s="629">
        <f>(B8+C8)*D8</f>
        <v>5000</v>
      </c>
    </row>
    <row r="9" spans="1:7" ht="18.600000000000001" thickBot="1" x14ac:dyDescent="0.4">
      <c r="A9" s="638" t="s">
        <v>247</v>
      </c>
      <c r="B9" s="639"/>
      <c r="C9" s="640"/>
      <c r="D9" s="641"/>
      <c r="E9" s="642">
        <f>SUM(E5:E8)</f>
        <v>19100</v>
      </c>
    </row>
    <row r="10" spans="1:7" ht="18.600000000000001" thickBot="1" x14ac:dyDescent="0.4">
      <c r="A10" s="643"/>
      <c r="B10" s="644"/>
      <c r="C10" s="644"/>
      <c r="D10" s="930"/>
      <c r="E10" s="930"/>
      <c r="F10" s="645"/>
      <c r="G10" s="646"/>
    </row>
    <row r="11" spans="1:7" ht="36" x14ac:dyDescent="0.35">
      <c r="A11" s="647" t="s">
        <v>251</v>
      </c>
      <c r="B11" s="928" t="s">
        <v>220</v>
      </c>
      <c r="C11" s="929"/>
      <c r="D11" s="648" t="s">
        <v>85</v>
      </c>
      <c r="E11" s="649" t="s">
        <v>88</v>
      </c>
      <c r="F11" s="645"/>
      <c r="G11" s="646"/>
    </row>
    <row r="12" spans="1:7" ht="18" x14ac:dyDescent="0.35">
      <c r="A12" s="650"/>
      <c r="B12" s="651" t="s">
        <v>104</v>
      </c>
      <c r="C12" s="652" t="s">
        <v>245</v>
      </c>
      <c r="D12" s="653"/>
      <c r="E12" s="654"/>
      <c r="F12" s="645"/>
      <c r="G12" s="646"/>
    </row>
    <row r="13" spans="1:7" ht="15.6" customHeight="1" x14ac:dyDescent="0.35">
      <c r="A13" s="626" t="s">
        <v>216</v>
      </c>
      <c r="B13" s="627"/>
      <c r="C13" s="627"/>
      <c r="D13" s="628"/>
      <c r="E13" s="629">
        <f>(B13+C13)*D13</f>
        <v>0</v>
      </c>
      <c r="F13" s="645"/>
      <c r="G13" s="646"/>
    </row>
    <row r="14" spans="1:7" ht="15.6" customHeight="1" x14ac:dyDescent="0.35">
      <c r="A14" s="630" t="s">
        <v>217</v>
      </c>
      <c r="B14" s="631"/>
      <c r="C14" s="631"/>
      <c r="D14" s="632"/>
      <c r="E14" s="629">
        <f>(B14+C14)*D14</f>
        <v>0</v>
      </c>
      <c r="F14" s="645"/>
      <c r="G14" s="646"/>
    </row>
    <row r="15" spans="1:7" ht="15.6" customHeight="1" x14ac:dyDescent="0.35">
      <c r="A15" s="633" t="s">
        <v>218</v>
      </c>
      <c r="B15" s="631"/>
      <c r="C15" s="631"/>
      <c r="D15" s="632"/>
      <c r="E15" s="629">
        <f>(B15+C15)*D15</f>
        <v>0</v>
      </c>
      <c r="F15" s="645"/>
      <c r="G15" s="646"/>
    </row>
    <row r="16" spans="1:7" ht="18.600000000000001" thickBot="1" x14ac:dyDescent="0.4">
      <c r="A16" s="634" t="s">
        <v>229</v>
      </c>
      <c r="B16" s="635"/>
      <c r="C16" s="636"/>
      <c r="D16" s="637"/>
      <c r="E16" s="629">
        <f>(B16+C16)*D16</f>
        <v>0</v>
      </c>
      <c r="F16" s="645"/>
      <c r="G16" s="646"/>
    </row>
    <row r="17" spans="1:7" ht="18.600000000000001" thickBot="1" x14ac:dyDescent="0.4">
      <c r="A17" s="638" t="s">
        <v>248</v>
      </c>
      <c r="B17" s="639"/>
      <c r="C17" s="640"/>
      <c r="D17" s="641"/>
      <c r="E17" s="642">
        <f>SUM(E13:E16)</f>
        <v>0</v>
      </c>
      <c r="F17" s="645"/>
      <c r="G17" s="646"/>
    </row>
    <row r="18" spans="1:7" ht="18.600000000000001" thickBot="1" x14ac:dyDescent="0.4">
      <c r="A18" s="643"/>
      <c r="B18" s="644"/>
      <c r="C18" s="644"/>
      <c r="D18" s="655"/>
      <c r="E18" s="655"/>
      <c r="F18" s="645"/>
      <c r="G18" s="646"/>
    </row>
    <row r="19" spans="1:7" ht="36" x14ac:dyDescent="0.35">
      <c r="A19" s="656" t="s">
        <v>246</v>
      </c>
      <c r="B19" s="657" t="s">
        <v>106</v>
      </c>
      <c r="C19" s="658" t="s">
        <v>107</v>
      </c>
      <c r="D19" s="659" t="s">
        <v>50</v>
      </c>
      <c r="E19" s="660"/>
      <c r="F19" s="661"/>
      <c r="G19" s="646"/>
    </row>
    <row r="20" spans="1:7" ht="18" x14ac:dyDescent="0.35">
      <c r="A20" s="626" t="s">
        <v>216</v>
      </c>
      <c r="B20" s="662">
        <v>1</v>
      </c>
      <c r="C20" s="662">
        <v>1300</v>
      </c>
      <c r="D20" s="663">
        <f>C20*B20</f>
        <v>1300</v>
      </c>
      <c r="E20" s="660"/>
      <c r="F20" s="661"/>
      <c r="G20" s="646"/>
    </row>
    <row r="21" spans="1:7" ht="18" x14ac:dyDescent="0.35">
      <c r="A21" s="630" t="s">
        <v>217</v>
      </c>
      <c r="B21" s="662">
        <v>3</v>
      </c>
      <c r="C21" s="662">
        <v>1000</v>
      </c>
      <c r="D21" s="663">
        <f>C21*B21</f>
        <v>3000</v>
      </c>
      <c r="E21" s="660"/>
      <c r="F21" s="661"/>
      <c r="G21" s="646"/>
    </row>
    <row r="22" spans="1:7" ht="18" x14ac:dyDescent="0.35">
      <c r="A22" s="633" t="s">
        <v>219</v>
      </c>
      <c r="B22" s="662">
        <v>9</v>
      </c>
      <c r="C22" s="662">
        <v>800</v>
      </c>
      <c r="D22" s="663">
        <f>C22*B22</f>
        <v>7200</v>
      </c>
      <c r="E22" s="660"/>
      <c r="F22" s="661"/>
      <c r="G22" s="646"/>
    </row>
    <row r="23" spans="1:7" ht="18.600000000000001" thickBot="1" x14ac:dyDescent="0.4">
      <c r="A23" s="634" t="s">
        <v>329</v>
      </c>
      <c r="B23" s="662">
        <v>10</v>
      </c>
      <c r="C23" s="662">
        <v>300</v>
      </c>
      <c r="D23" s="663">
        <f>C23*B23</f>
        <v>3000</v>
      </c>
      <c r="E23" s="660"/>
      <c r="F23" s="661"/>
      <c r="G23" s="646"/>
    </row>
    <row r="24" spans="1:7" ht="18.600000000000001" thickBot="1" x14ac:dyDescent="0.4">
      <c r="A24" s="638" t="s">
        <v>249</v>
      </c>
      <c r="B24" s="664"/>
      <c r="C24" s="665"/>
      <c r="D24" s="666">
        <f>SUM(D20:D23)</f>
        <v>14500</v>
      </c>
      <c r="E24" s="667"/>
      <c r="F24" s="668"/>
      <c r="G24" s="646"/>
    </row>
    <row r="25" spans="1:7" ht="18" thickBot="1" x14ac:dyDescent="0.35">
      <c r="A25" s="669"/>
      <c r="B25" s="669"/>
      <c r="C25" s="669"/>
      <c r="D25" s="669"/>
      <c r="E25" s="669"/>
    </row>
    <row r="26" spans="1:7" ht="54" x14ac:dyDescent="0.3">
      <c r="A26" s="670" t="s">
        <v>252</v>
      </c>
      <c r="B26" s="671" t="s">
        <v>106</v>
      </c>
      <c r="C26" s="671" t="s">
        <v>107</v>
      </c>
      <c r="D26" s="672" t="s">
        <v>50</v>
      </c>
      <c r="E26" s="669"/>
    </row>
    <row r="27" spans="1:7" ht="18" x14ac:dyDescent="0.35">
      <c r="A27" s="626" t="s">
        <v>216</v>
      </c>
      <c r="B27" s="673"/>
      <c r="C27" s="673"/>
      <c r="D27" s="674">
        <f>C27*B27</f>
        <v>0</v>
      </c>
      <c r="E27" s="669"/>
    </row>
    <row r="28" spans="1:7" ht="18" x14ac:dyDescent="0.35">
      <c r="A28" s="630" t="s">
        <v>217</v>
      </c>
      <c r="B28" s="673"/>
      <c r="C28" s="673"/>
      <c r="D28" s="674">
        <f>C28*B28</f>
        <v>0</v>
      </c>
      <c r="E28" s="669"/>
    </row>
    <row r="29" spans="1:7" ht="18" x14ac:dyDescent="0.35">
      <c r="A29" s="633" t="s">
        <v>219</v>
      </c>
      <c r="B29" s="673"/>
      <c r="C29" s="673"/>
      <c r="D29" s="674">
        <f>C29*B29</f>
        <v>0</v>
      </c>
      <c r="E29" s="669"/>
    </row>
    <row r="30" spans="1:7" ht="18" x14ac:dyDescent="0.35">
      <c r="A30" s="634" t="s">
        <v>229</v>
      </c>
      <c r="B30" s="673"/>
      <c r="C30" s="673"/>
      <c r="D30" s="674">
        <f>C30*B30</f>
        <v>0</v>
      </c>
      <c r="E30" s="669"/>
    </row>
    <row r="31" spans="1:7" ht="18.600000000000001" thickBot="1" x14ac:dyDescent="0.4">
      <c r="A31" s="626" t="s">
        <v>216</v>
      </c>
      <c r="B31" s="675"/>
      <c r="C31" s="675"/>
      <c r="D31" s="674">
        <f>C31*B31</f>
        <v>0</v>
      </c>
      <c r="E31" s="669"/>
    </row>
    <row r="32" spans="1:7" ht="18.600000000000001" thickBot="1" x14ac:dyDescent="0.4">
      <c r="A32" s="638" t="s">
        <v>250</v>
      </c>
      <c r="B32" s="664"/>
      <c r="C32" s="665"/>
      <c r="D32" s="666">
        <f>SUM(D27:D31)</f>
        <v>0</v>
      </c>
      <c r="E32" s="669"/>
    </row>
    <row r="33" spans="1:5" ht="17.399999999999999" x14ac:dyDescent="0.3">
      <c r="A33" s="669"/>
      <c r="B33" s="669"/>
      <c r="C33" s="669"/>
      <c r="D33" s="669"/>
      <c r="E33" s="669"/>
    </row>
  </sheetData>
  <mergeCells count="5">
    <mergeCell ref="B11:C11"/>
    <mergeCell ref="D10:E10"/>
    <mergeCell ref="B3:C3"/>
    <mergeCell ref="B1:E1"/>
    <mergeCell ref="D3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&amp;C&amp;A&amp;R&amp;D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3"/>
  <sheetViews>
    <sheetView workbookViewId="0">
      <selection activeCell="G18" sqref="G18"/>
    </sheetView>
  </sheetViews>
  <sheetFormatPr defaultRowHeight="13.2" x14ac:dyDescent="0.25"/>
  <cols>
    <col min="1" max="1" width="54.5546875" bestFit="1" customWidth="1"/>
    <col min="2" max="2" width="9.88671875" customWidth="1"/>
    <col min="3" max="3" width="7.6640625" bestFit="1" customWidth="1"/>
    <col min="4" max="4" width="7.88671875" customWidth="1"/>
  </cols>
  <sheetData>
    <row r="1" spans="1:4" ht="18.600000000000001" thickBot="1" x14ac:dyDescent="0.4">
      <c r="A1" s="676" t="s">
        <v>108</v>
      </c>
      <c r="B1" s="677"/>
      <c r="C1" s="677"/>
      <c r="D1" s="677"/>
    </row>
    <row r="2" spans="1:4" ht="21" thickBot="1" x14ac:dyDescent="0.35">
      <c r="A2" s="678" t="s">
        <v>253</v>
      </c>
      <c r="B2" s="679" t="s">
        <v>109</v>
      </c>
      <c r="C2" s="679" t="s">
        <v>110</v>
      </c>
      <c r="D2" s="680" t="s">
        <v>88</v>
      </c>
    </row>
    <row r="3" spans="1:4" ht="13.8" x14ac:dyDescent="0.3">
      <c r="A3" s="681" t="s">
        <v>222</v>
      </c>
      <c r="B3" s="682"/>
      <c r="C3" s="682"/>
      <c r="D3" s="683">
        <f>C3*B3</f>
        <v>0</v>
      </c>
    </row>
    <row r="4" spans="1:4" ht="28.2" thickBot="1" x14ac:dyDescent="0.35">
      <c r="A4" s="684" t="s">
        <v>223</v>
      </c>
      <c r="B4" s="685">
        <v>0</v>
      </c>
      <c r="C4" s="685"/>
      <c r="D4" s="683">
        <f>C4*B4</f>
        <v>0</v>
      </c>
    </row>
    <row r="5" spans="1:4" ht="14.4" thickBot="1" x14ac:dyDescent="0.35">
      <c r="A5" s="686" t="s">
        <v>254</v>
      </c>
      <c r="B5" s="687"/>
      <c r="C5" s="687"/>
      <c r="D5" s="688">
        <f>SUM(D3:D4)</f>
        <v>0</v>
      </c>
    </row>
    <row r="6" spans="1:4" ht="14.4" thickBot="1" x14ac:dyDescent="0.35">
      <c r="A6" s="689"/>
      <c r="B6" s="661"/>
      <c r="C6" s="661"/>
      <c r="D6" s="690"/>
    </row>
    <row r="7" spans="1:4" ht="22.2" thickBot="1" x14ac:dyDescent="0.35">
      <c r="A7" s="691" t="s">
        <v>255</v>
      </c>
      <c r="B7" s="692" t="s">
        <v>109</v>
      </c>
      <c r="C7" s="693" t="s">
        <v>110</v>
      </c>
      <c r="D7" s="694" t="s">
        <v>88</v>
      </c>
    </row>
    <row r="8" spans="1:4" ht="13.8" x14ac:dyDescent="0.3">
      <c r="A8" s="681" t="s">
        <v>222</v>
      </c>
      <c r="B8" s="682"/>
      <c r="C8" s="682"/>
      <c r="D8" s="683">
        <f>C8*B8</f>
        <v>0</v>
      </c>
    </row>
    <row r="9" spans="1:4" ht="28.2" thickBot="1" x14ac:dyDescent="0.35">
      <c r="A9" s="684" t="s">
        <v>223</v>
      </c>
      <c r="B9" s="685">
        <v>0</v>
      </c>
      <c r="C9" s="685"/>
      <c r="D9" s="683">
        <f>C9*B9</f>
        <v>0</v>
      </c>
    </row>
    <row r="10" spans="1:4" ht="14.4" thickBot="1" x14ac:dyDescent="0.35">
      <c r="A10" s="686" t="s">
        <v>256</v>
      </c>
      <c r="B10" s="687"/>
      <c r="C10" s="687"/>
      <c r="D10" s="688">
        <f>SUM(D8:D9)</f>
        <v>0</v>
      </c>
    </row>
    <row r="11" spans="1:4" x14ac:dyDescent="0.25">
      <c r="A11" s="494"/>
      <c r="B11" s="494"/>
      <c r="C11" s="494"/>
      <c r="D11" s="494"/>
    </row>
    <row r="12" spans="1:4" ht="13.8" thickBot="1" x14ac:dyDescent="0.3">
      <c r="A12" s="494"/>
      <c r="B12" s="494"/>
      <c r="C12" s="494"/>
      <c r="D12" s="494"/>
    </row>
    <row r="13" spans="1:4" ht="28.2" thickBot="1" x14ac:dyDescent="0.35">
      <c r="A13" s="678" t="s">
        <v>257</v>
      </c>
      <c r="B13" s="695" t="s">
        <v>109</v>
      </c>
      <c r="C13" s="696" t="s">
        <v>224</v>
      </c>
      <c r="D13" s="697" t="s">
        <v>88</v>
      </c>
    </row>
    <row r="14" spans="1:4" ht="13.8" x14ac:dyDescent="0.3">
      <c r="A14" s="698" t="s">
        <v>111</v>
      </c>
      <c r="B14" s="682"/>
      <c r="C14" s="699"/>
      <c r="D14" s="700">
        <f>C14*B14</f>
        <v>0</v>
      </c>
    </row>
    <row r="15" spans="1:4" ht="13.8" x14ac:dyDescent="0.3">
      <c r="A15" s="701" t="s">
        <v>112</v>
      </c>
      <c r="B15" s="685">
        <v>5</v>
      </c>
      <c r="C15" s="702">
        <v>15</v>
      </c>
      <c r="D15" s="700">
        <f>C15*B15</f>
        <v>75</v>
      </c>
    </row>
    <row r="16" spans="1:4" ht="14.4" thickBot="1" x14ac:dyDescent="0.35">
      <c r="A16" s="703" t="s">
        <v>113</v>
      </c>
      <c r="B16" s="704">
        <v>2</v>
      </c>
      <c r="C16" s="705">
        <v>200</v>
      </c>
      <c r="D16" s="700">
        <f>B16*C16</f>
        <v>400</v>
      </c>
    </row>
    <row r="17" spans="1:4" ht="14.4" thickBot="1" x14ac:dyDescent="0.35">
      <c r="A17" s="706" t="s">
        <v>258</v>
      </c>
      <c r="B17" s="687"/>
      <c r="C17" s="707"/>
      <c r="D17" s="708">
        <f>SUM(D14:D16)</f>
        <v>475</v>
      </c>
    </row>
    <row r="18" spans="1:4" ht="13.8" thickBot="1" x14ac:dyDescent="0.3">
      <c r="A18" s="494"/>
      <c r="B18" s="494"/>
      <c r="C18" s="494"/>
      <c r="D18" s="494"/>
    </row>
    <row r="19" spans="1:4" ht="28.2" thickBot="1" x14ac:dyDescent="0.35">
      <c r="A19" s="691" t="s">
        <v>259</v>
      </c>
      <c r="B19" s="692" t="s">
        <v>109</v>
      </c>
      <c r="C19" s="709" t="s">
        <v>224</v>
      </c>
      <c r="D19" s="710" t="s">
        <v>88</v>
      </c>
    </row>
    <row r="20" spans="1:4" ht="13.8" x14ac:dyDescent="0.3">
      <c r="A20" s="698" t="s">
        <v>111</v>
      </c>
      <c r="B20" s="682"/>
      <c r="C20" s="699"/>
      <c r="D20" s="700">
        <f>C20*B20</f>
        <v>0</v>
      </c>
    </row>
    <row r="21" spans="1:4" ht="13.8" x14ac:dyDescent="0.3">
      <c r="A21" s="701" t="s">
        <v>112</v>
      </c>
      <c r="B21" s="685"/>
      <c r="C21" s="702"/>
      <c r="D21" s="700">
        <f>C21*B21</f>
        <v>0</v>
      </c>
    </row>
    <row r="22" spans="1:4" ht="14.4" thickBot="1" x14ac:dyDescent="0.35">
      <c r="A22" s="703" t="s">
        <v>113</v>
      </c>
      <c r="B22" s="704"/>
      <c r="C22" s="705"/>
      <c r="D22" s="700">
        <f>B22*C22</f>
        <v>0</v>
      </c>
    </row>
    <row r="23" spans="1:4" ht="14.4" thickBot="1" x14ac:dyDescent="0.35">
      <c r="A23" s="706" t="s">
        <v>260</v>
      </c>
      <c r="B23" s="687"/>
      <c r="C23" s="707"/>
      <c r="D23" s="708">
        <f>SUM(D20:D22)</f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&amp;C&amp;A&amp;R&amp;D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5"/>
  <sheetViews>
    <sheetView topLeftCell="A13" workbookViewId="0">
      <selection activeCell="D8" sqref="D8"/>
    </sheetView>
  </sheetViews>
  <sheetFormatPr defaultRowHeight="13.2" x14ac:dyDescent="0.25"/>
  <cols>
    <col min="1" max="1" width="40" bestFit="1" customWidth="1"/>
    <col min="2" max="2" width="19.33203125" customWidth="1"/>
    <col min="4" max="4" width="9.5546875" customWidth="1"/>
  </cols>
  <sheetData>
    <row r="1" spans="1:6" ht="18.600000000000001" thickBot="1" x14ac:dyDescent="0.4">
      <c r="A1" s="938" t="s">
        <v>261</v>
      </c>
      <c r="B1" s="938"/>
      <c r="C1" s="939"/>
      <c r="D1" s="939"/>
      <c r="E1" s="711"/>
      <c r="F1" s="110"/>
    </row>
    <row r="2" spans="1:6" ht="16.2" thickBot="1" x14ac:dyDescent="0.35">
      <c r="A2" s="940" t="s">
        <v>262</v>
      </c>
      <c r="B2" s="941"/>
      <c r="C2" s="712"/>
      <c r="D2" s="713"/>
      <c r="E2" s="714"/>
      <c r="F2" s="110"/>
    </row>
    <row r="3" spans="1:6" ht="55.8" thickBot="1" x14ac:dyDescent="0.3">
      <c r="A3" s="715" t="s">
        <v>114</v>
      </c>
      <c r="B3" s="716" t="s">
        <v>115</v>
      </c>
      <c r="C3" s="716" t="s">
        <v>330</v>
      </c>
      <c r="D3" s="717" t="s">
        <v>116</v>
      </c>
      <c r="E3" s="718" t="s">
        <v>117</v>
      </c>
      <c r="F3" s="110"/>
    </row>
    <row r="4" spans="1:6" ht="14.4" thickBot="1" x14ac:dyDescent="0.35">
      <c r="A4" s="719">
        <v>27.64</v>
      </c>
      <c r="B4" s="720">
        <v>22.8</v>
      </c>
      <c r="C4" s="720">
        <v>630</v>
      </c>
      <c r="D4" s="721">
        <v>12</v>
      </c>
      <c r="E4" s="722">
        <f>C4*D4</f>
        <v>7560</v>
      </c>
      <c r="F4" s="110"/>
    </row>
    <row r="5" spans="1:6" ht="14.4" thickBot="1" x14ac:dyDescent="0.35">
      <c r="A5" s="723" t="s">
        <v>263</v>
      </c>
      <c r="B5" s="724"/>
      <c r="C5" s="724"/>
      <c r="D5" s="724"/>
      <c r="E5" s="725">
        <f>E4</f>
        <v>7560</v>
      </c>
      <c r="F5" s="110"/>
    </row>
    <row r="6" spans="1:6" ht="14.4" thickBot="1" x14ac:dyDescent="0.35">
      <c r="A6" s="726"/>
      <c r="B6" s="727"/>
      <c r="C6" s="727"/>
      <c r="D6" s="727"/>
      <c r="E6" s="728"/>
      <c r="F6" s="110"/>
    </row>
    <row r="7" spans="1:6" ht="16.2" thickBot="1" x14ac:dyDescent="0.35">
      <c r="A7" s="729" t="s">
        <v>264</v>
      </c>
      <c r="B7" s="730"/>
      <c r="C7" s="731"/>
      <c r="D7" s="732"/>
      <c r="E7" s="733"/>
      <c r="F7" s="110"/>
    </row>
    <row r="8" spans="1:6" ht="55.8" thickBot="1" x14ac:dyDescent="0.3">
      <c r="A8" s="715" t="s">
        <v>114</v>
      </c>
      <c r="B8" s="716" t="s">
        <v>115</v>
      </c>
      <c r="C8" s="716" t="s">
        <v>225</v>
      </c>
      <c r="D8" s="717" t="s">
        <v>116</v>
      </c>
      <c r="E8" s="718" t="s">
        <v>117</v>
      </c>
      <c r="F8" s="110"/>
    </row>
    <row r="9" spans="1:6" ht="14.4" thickBot="1" x14ac:dyDescent="0.35">
      <c r="A9" s="719"/>
      <c r="B9" s="720"/>
      <c r="C9" s="720">
        <f>A9*B9</f>
        <v>0</v>
      </c>
      <c r="D9" s="721"/>
      <c r="E9" s="722">
        <f>C9*D9</f>
        <v>0</v>
      </c>
      <c r="F9" s="110"/>
    </row>
    <row r="10" spans="1:6" ht="14.4" thickBot="1" x14ac:dyDescent="0.35">
      <c r="A10" s="723" t="s">
        <v>265</v>
      </c>
      <c r="B10" s="724"/>
      <c r="C10" s="724"/>
      <c r="D10" s="724"/>
      <c r="E10" s="725">
        <f>E9</f>
        <v>0</v>
      </c>
      <c r="F10" s="110"/>
    </row>
    <row r="11" spans="1:6" ht="13.8" x14ac:dyDescent="0.3">
      <c r="A11" s="726"/>
      <c r="B11" s="727"/>
      <c r="C11" s="727"/>
      <c r="D11" s="727"/>
      <c r="E11" s="728"/>
      <c r="F11" s="110"/>
    </row>
    <row r="12" spans="1:6" ht="14.4" thickBot="1" x14ac:dyDescent="0.35">
      <c r="A12" s="734"/>
      <c r="B12" s="734"/>
      <c r="C12" s="734"/>
      <c r="D12" s="646"/>
      <c r="E12" s="735"/>
      <c r="F12" s="110"/>
    </row>
    <row r="13" spans="1:6" ht="16.2" thickBot="1" x14ac:dyDescent="0.35">
      <c r="A13" s="736" t="s">
        <v>266</v>
      </c>
      <c r="B13" s="737"/>
      <c r="C13" s="738"/>
      <c r="D13" s="714"/>
      <c r="E13" s="739"/>
      <c r="F13" s="119"/>
    </row>
    <row r="14" spans="1:6" ht="55.8" thickBot="1" x14ac:dyDescent="0.35">
      <c r="A14" s="740" t="s">
        <v>118</v>
      </c>
      <c r="B14" s="717" t="s">
        <v>119</v>
      </c>
      <c r="C14" s="716" t="s">
        <v>120</v>
      </c>
      <c r="D14" s="716" t="s">
        <v>88</v>
      </c>
      <c r="E14" s="741"/>
      <c r="F14" s="120"/>
    </row>
    <row r="15" spans="1:6" ht="13.8" x14ac:dyDescent="0.3">
      <c r="A15" s="742" t="s">
        <v>121</v>
      </c>
      <c r="B15" s="743"/>
      <c r="C15" s="744"/>
      <c r="D15" s="744">
        <f>B15</f>
        <v>0</v>
      </c>
      <c r="E15" s="745"/>
      <c r="F15" s="124"/>
    </row>
    <row r="16" spans="1:6" ht="13.8" x14ac:dyDescent="0.3">
      <c r="A16" s="746" t="s">
        <v>122</v>
      </c>
      <c r="B16" s="747"/>
      <c r="C16" s="702"/>
      <c r="D16" s="744">
        <f>B16</f>
        <v>0</v>
      </c>
      <c r="E16" s="748"/>
      <c r="F16" s="128"/>
    </row>
    <row r="17" spans="1:8" ht="13.8" x14ac:dyDescent="0.3">
      <c r="A17" s="746" t="s">
        <v>123</v>
      </c>
      <c r="B17" s="747">
        <v>500</v>
      </c>
      <c r="C17" s="702"/>
      <c r="D17" s="744">
        <f>B17</f>
        <v>500</v>
      </c>
      <c r="E17" s="748"/>
      <c r="F17" s="128"/>
      <c r="H17" s="221"/>
    </row>
    <row r="18" spans="1:8" ht="13.8" x14ac:dyDescent="0.3">
      <c r="A18" s="749" t="s">
        <v>124</v>
      </c>
      <c r="B18" s="747">
        <v>50</v>
      </c>
      <c r="C18" s="702"/>
      <c r="D18" s="744">
        <f>B18</f>
        <v>50</v>
      </c>
      <c r="E18" s="750"/>
      <c r="F18" s="128"/>
    </row>
    <row r="19" spans="1:8" ht="14.4" thickBot="1" x14ac:dyDescent="0.35">
      <c r="A19" s="751"/>
      <c r="B19" s="752"/>
      <c r="C19" s="753" t="s">
        <v>82</v>
      </c>
      <c r="D19" s="754">
        <f>D15+D16+D17+D18</f>
        <v>550</v>
      </c>
      <c r="E19" s="755"/>
      <c r="F19" s="135"/>
    </row>
    <row r="20" spans="1:8" ht="55.2" x14ac:dyDescent="0.3">
      <c r="A20" s="756" t="s">
        <v>118</v>
      </c>
      <c r="B20" s="757" t="s">
        <v>125</v>
      </c>
      <c r="C20" s="758" t="s">
        <v>120</v>
      </c>
      <c r="D20" s="759" t="s">
        <v>126</v>
      </c>
      <c r="E20" s="760"/>
      <c r="F20" s="111"/>
    </row>
    <row r="21" spans="1:8" ht="13.8" x14ac:dyDescent="0.3">
      <c r="A21" s="761" t="s">
        <v>331</v>
      </c>
      <c r="B21" s="762">
        <v>50</v>
      </c>
      <c r="C21" s="763">
        <v>12</v>
      </c>
      <c r="D21" s="764">
        <f>B21*C21</f>
        <v>600</v>
      </c>
      <c r="E21" s="622"/>
      <c r="F21" s="111"/>
    </row>
    <row r="22" spans="1:8" ht="14.4" thickBot="1" x14ac:dyDescent="0.35">
      <c r="A22" s="765"/>
      <c r="B22" s="766"/>
      <c r="C22" s="767"/>
      <c r="D22" s="768">
        <f>B22*C22</f>
        <v>0</v>
      </c>
      <c r="E22" s="494"/>
    </row>
    <row r="23" spans="1:8" ht="14.4" thickBot="1" x14ac:dyDescent="0.35">
      <c r="A23" s="769"/>
      <c r="B23" s="770"/>
      <c r="C23" s="753" t="s">
        <v>82</v>
      </c>
      <c r="D23" s="771">
        <f>SUM(D21:D22)</f>
        <v>600</v>
      </c>
      <c r="E23" s="494"/>
    </row>
    <row r="24" spans="1:8" ht="14.4" thickBot="1" x14ac:dyDescent="0.35">
      <c r="A24" s="686" t="s">
        <v>267</v>
      </c>
      <c r="B24" s="772"/>
      <c r="C24" s="773"/>
      <c r="D24" s="774">
        <f>D19+D23</f>
        <v>1150</v>
      </c>
      <c r="E24" s="494"/>
    </row>
    <row r="25" spans="1:8" ht="13.8" x14ac:dyDescent="0.3">
      <c r="A25" s="775"/>
      <c r="B25" s="776"/>
      <c r="C25" s="776"/>
      <c r="D25" s="728"/>
      <c r="E25" s="494"/>
    </row>
    <row r="26" spans="1:8" ht="14.4" thickBot="1" x14ac:dyDescent="0.35">
      <c r="A26" s="775"/>
      <c r="B26" s="776"/>
      <c r="C26" s="776"/>
      <c r="D26" s="728"/>
      <c r="E26" s="494"/>
    </row>
    <row r="27" spans="1:8" ht="16.2" thickBot="1" x14ac:dyDescent="0.35">
      <c r="A27" s="777" t="s">
        <v>268</v>
      </c>
      <c r="B27" s="778"/>
      <c r="C27" s="779"/>
      <c r="D27" s="733"/>
      <c r="E27" s="494"/>
    </row>
    <row r="28" spans="1:8" ht="55.8" thickBot="1" x14ac:dyDescent="0.3">
      <c r="A28" s="740" t="s">
        <v>118</v>
      </c>
      <c r="B28" s="717" t="s">
        <v>270</v>
      </c>
      <c r="C28" s="716" t="s">
        <v>120</v>
      </c>
      <c r="D28" s="716" t="s">
        <v>88</v>
      </c>
      <c r="E28" s="494"/>
    </row>
    <row r="29" spans="1:8" ht="13.8" x14ac:dyDescent="0.3">
      <c r="A29" s="742"/>
      <c r="B29" s="743"/>
      <c r="C29" s="744"/>
      <c r="D29" s="744">
        <f>B29</f>
        <v>0</v>
      </c>
      <c r="E29" s="494"/>
    </row>
    <row r="30" spans="1:8" ht="13.8" x14ac:dyDescent="0.3">
      <c r="A30" s="746"/>
      <c r="B30" s="747"/>
      <c r="C30" s="702"/>
      <c r="D30" s="744">
        <f>B30</f>
        <v>0</v>
      </c>
      <c r="E30" s="494"/>
    </row>
    <row r="31" spans="1:8" ht="14.4" thickBot="1" x14ac:dyDescent="0.35">
      <c r="A31" s="780" t="s">
        <v>269</v>
      </c>
      <c r="B31" s="752"/>
      <c r="C31" s="753" t="s">
        <v>82</v>
      </c>
      <c r="D31" s="754">
        <f>SUM(D29:D30)</f>
        <v>0</v>
      </c>
      <c r="E31" s="494"/>
    </row>
    <row r="32" spans="1:8" ht="14.4" thickBot="1" x14ac:dyDescent="0.35">
      <c r="A32" s="775"/>
      <c r="B32" s="776"/>
      <c r="C32" s="776"/>
      <c r="D32" s="728"/>
      <c r="E32" s="494"/>
    </row>
    <row r="33" spans="1:6" ht="16.2" thickBot="1" x14ac:dyDescent="0.35">
      <c r="A33" s="781" t="s">
        <v>271</v>
      </c>
      <c r="B33" s="782"/>
      <c r="C33" s="783"/>
      <c r="D33" s="784"/>
      <c r="E33" s="785"/>
      <c r="F33" s="110"/>
    </row>
    <row r="34" spans="1:6" ht="14.4" thickBot="1" x14ac:dyDescent="0.35">
      <c r="A34" s="786" t="s">
        <v>127</v>
      </c>
      <c r="B34" s="787" t="s">
        <v>88</v>
      </c>
      <c r="C34" s="788"/>
      <c r="D34" s="494"/>
      <c r="E34" s="785"/>
      <c r="F34" s="110"/>
    </row>
    <row r="35" spans="1:6" ht="13.8" x14ac:dyDescent="0.3">
      <c r="A35" s="681" t="s">
        <v>332</v>
      </c>
      <c r="B35" s="683">
        <v>140</v>
      </c>
      <c r="C35" s="789"/>
      <c r="D35" s="494"/>
      <c r="E35" s="785"/>
      <c r="F35" s="110"/>
    </row>
    <row r="36" spans="1:6" ht="13.8" x14ac:dyDescent="0.3">
      <c r="A36" s="701" t="s">
        <v>333</v>
      </c>
      <c r="B36" s="790">
        <v>100</v>
      </c>
      <c r="C36" s="791"/>
      <c r="D36" s="494"/>
      <c r="E36" s="785"/>
      <c r="F36" s="110"/>
    </row>
    <row r="37" spans="1:6" ht="13.8" x14ac:dyDescent="0.3">
      <c r="A37" s="701" t="s">
        <v>334</v>
      </c>
      <c r="B37" s="790">
        <v>766</v>
      </c>
      <c r="C37" s="791"/>
      <c r="D37" s="494"/>
      <c r="E37" s="785"/>
      <c r="F37" s="110"/>
    </row>
    <row r="38" spans="1:6" ht="14.4" thickBot="1" x14ac:dyDescent="0.35">
      <c r="A38" s="792" t="s">
        <v>128</v>
      </c>
      <c r="B38" s="793">
        <v>300</v>
      </c>
      <c r="C38" s="791"/>
      <c r="D38" s="494"/>
      <c r="E38" s="785"/>
      <c r="F38" s="110"/>
    </row>
    <row r="39" spans="1:6" ht="14.4" thickBot="1" x14ac:dyDescent="0.35">
      <c r="A39" s="686" t="s">
        <v>272</v>
      </c>
      <c r="B39" s="774">
        <f>SUM(B35:B38)</f>
        <v>1306</v>
      </c>
      <c r="C39" s="794"/>
      <c r="D39" s="494"/>
      <c r="E39" s="785"/>
      <c r="F39" s="134"/>
    </row>
    <row r="40" spans="1:6" ht="14.4" thickBot="1" x14ac:dyDescent="0.35">
      <c r="A40" s="775"/>
      <c r="B40" s="728"/>
      <c r="C40" s="728"/>
      <c r="D40" s="494"/>
      <c r="E40" s="785"/>
      <c r="F40" s="134"/>
    </row>
    <row r="41" spans="1:6" ht="16.2" thickBot="1" x14ac:dyDescent="0.35">
      <c r="A41" s="795" t="s">
        <v>273</v>
      </c>
      <c r="B41" s="796"/>
      <c r="C41" s="728"/>
      <c r="D41" s="494"/>
      <c r="E41" s="785"/>
      <c r="F41" s="134"/>
    </row>
    <row r="42" spans="1:6" ht="14.4" thickBot="1" x14ac:dyDescent="0.35">
      <c r="A42" s="786" t="s">
        <v>127</v>
      </c>
      <c r="B42" s="787" t="s">
        <v>88</v>
      </c>
      <c r="C42" s="728"/>
      <c r="D42" s="494"/>
      <c r="E42" s="785"/>
      <c r="F42" s="134"/>
    </row>
    <row r="43" spans="1:6" ht="13.8" x14ac:dyDescent="0.3">
      <c r="A43" s="681"/>
      <c r="B43" s="683"/>
      <c r="C43" s="728"/>
      <c r="D43" s="494"/>
      <c r="E43" s="785"/>
      <c r="F43" s="134"/>
    </row>
    <row r="44" spans="1:6" ht="14.4" thickBot="1" x14ac:dyDescent="0.35">
      <c r="A44" s="701"/>
      <c r="B44" s="790"/>
      <c r="C44" s="728"/>
      <c r="D44" s="494"/>
      <c r="E44" s="785"/>
      <c r="F44" s="134"/>
    </row>
    <row r="45" spans="1:6" ht="14.4" thickBot="1" x14ac:dyDescent="0.35">
      <c r="A45" s="686" t="s">
        <v>274</v>
      </c>
      <c r="B45" s="774">
        <f>SUM(B43:B44)</f>
        <v>0</v>
      </c>
      <c r="C45" s="728"/>
      <c r="D45" s="494"/>
      <c r="E45" s="785"/>
      <c r="F45" s="134"/>
    </row>
    <row r="46" spans="1:6" ht="13.8" x14ac:dyDescent="0.3">
      <c r="A46" s="775"/>
      <c r="B46" s="728"/>
      <c r="C46" s="728"/>
      <c r="D46" s="494"/>
      <c r="E46" s="785"/>
      <c r="F46" s="134"/>
    </row>
    <row r="47" spans="1:6" ht="14.4" thickBot="1" x14ac:dyDescent="0.35">
      <c r="A47" s="775"/>
      <c r="B47" s="728"/>
      <c r="C47" s="728"/>
      <c r="D47" s="494"/>
      <c r="E47" s="785"/>
      <c r="F47" s="134"/>
    </row>
    <row r="48" spans="1:6" ht="15.6" x14ac:dyDescent="0.3">
      <c r="A48" s="942" t="s">
        <v>276</v>
      </c>
      <c r="B48" s="943"/>
      <c r="C48" s="728"/>
      <c r="D48" s="494"/>
      <c r="E48" s="785"/>
      <c r="F48" s="134"/>
    </row>
    <row r="49" spans="1:6" ht="14.4" thickBot="1" x14ac:dyDescent="0.35">
      <c r="A49" s="792" t="s">
        <v>129</v>
      </c>
      <c r="B49" s="797"/>
      <c r="C49" s="728"/>
      <c r="D49" s="494"/>
      <c r="E49" s="785"/>
      <c r="F49" s="134"/>
    </row>
    <row r="50" spans="1:6" ht="14.4" thickBot="1" x14ac:dyDescent="0.35">
      <c r="A50" s="686" t="s">
        <v>275</v>
      </c>
      <c r="B50" s="708">
        <f>B49</f>
        <v>0</v>
      </c>
      <c r="C50" s="728"/>
      <c r="D50" s="494"/>
      <c r="E50" s="785"/>
      <c r="F50" s="134"/>
    </row>
    <row r="51" spans="1:6" ht="14.4" thickBot="1" x14ac:dyDescent="0.35">
      <c r="A51" s="775"/>
      <c r="B51" s="728"/>
      <c r="C51" s="728"/>
      <c r="D51" s="494"/>
      <c r="E51" s="785"/>
      <c r="F51" s="134"/>
    </row>
    <row r="52" spans="1:6" ht="15.6" x14ac:dyDescent="0.3">
      <c r="A52" s="936" t="s">
        <v>277</v>
      </c>
      <c r="B52" s="937"/>
      <c r="C52" s="728"/>
      <c r="D52" s="494"/>
      <c r="E52" s="785"/>
      <c r="F52" s="134"/>
    </row>
    <row r="53" spans="1:6" ht="14.4" thickBot="1" x14ac:dyDescent="0.35">
      <c r="A53" s="792" t="s">
        <v>129</v>
      </c>
      <c r="B53" s="797"/>
      <c r="C53" s="728"/>
      <c r="D53" s="494"/>
      <c r="E53" s="785"/>
      <c r="F53" s="134"/>
    </row>
    <row r="54" spans="1:6" ht="14.4" thickBot="1" x14ac:dyDescent="0.35">
      <c r="A54" s="686" t="s">
        <v>278</v>
      </c>
      <c r="B54" s="708">
        <f>B53</f>
        <v>0</v>
      </c>
      <c r="C54" s="728"/>
      <c r="D54" s="494"/>
      <c r="E54" s="785"/>
      <c r="F54" s="134"/>
    </row>
    <row r="55" spans="1:6" ht="13.8" x14ac:dyDescent="0.3">
      <c r="A55" s="775"/>
      <c r="B55" s="728"/>
      <c r="C55" s="728"/>
      <c r="D55" s="494"/>
      <c r="E55" s="785"/>
      <c r="F55" s="134"/>
    </row>
    <row r="56" spans="1:6" ht="14.4" thickBot="1" x14ac:dyDescent="0.35">
      <c r="A56" s="798"/>
      <c r="B56" s="799"/>
      <c r="C56" s="799"/>
      <c r="D56" s="728"/>
      <c r="E56" s="785"/>
      <c r="F56" s="110"/>
    </row>
    <row r="57" spans="1:6" ht="16.2" thickBot="1" x14ac:dyDescent="0.35">
      <c r="A57" s="781" t="s">
        <v>279</v>
      </c>
      <c r="B57" s="800"/>
      <c r="C57" s="800"/>
      <c r="D57" s="714"/>
      <c r="E57" s="784"/>
      <c r="F57" s="119"/>
    </row>
    <row r="58" spans="1:6" ht="55.8" thickBot="1" x14ac:dyDescent="0.3">
      <c r="A58" s="715" t="s">
        <v>127</v>
      </c>
      <c r="B58" s="716" t="s">
        <v>130</v>
      </c>
      <c r="C58" s="801" t="s">
        <v>120</v>
      </c>
      <c r="D58" s="802" t="s">
        <v>126</v>
      </c>
      <c r="E58" s="803"/>
      <c r="F58" s="101"/>
    </row>
    <row r="59" spans="1:6" ht="13.8" x14ac:dyDescent="0.3">
      <c r="A59" s="804" t="s">
        <v>131</v>
      </c>
      <c r="B59" s="805"/>
      <c r="C59" s="806"/>
      <c r="D59" s="807"/>
      <c r="E59" s="808"/>
      <c r="F59" s="101"/>
    </row>
    <row r="60" spans="1:6" ht="13.8" x14ac:dyDescent="0.3">
      <c r="A60" s="684" t="s">
        <v>159</v>
      </c>
      <c r="B60" s="809">
        <v>30</v>
      </c>
      <c r="C60" s="810">
        <v>12</v>
      </c>
      <c r="D60" s="811">
        <f>B60*C60</f>
        <v>360</v>
      </c>
      <c r="E60" s="812"/>
      <c r="F60" s="101"/>
    </row>
    <row r="61" spans="1:6" ht="14.4" thickBot="1" x14ac:dyDescent="0.35">
      <c r="A61" s="813"/>
      <c r="B61" s="814"/>
      <c r="C61" s="814" t="s">
        <v>82</v>
      </c>
      <c r="D61" s="815">
        <f>D59+D60</f>
        <v>360</v>
      </c>
      <c r="E61" s="816"/>
      <c r="F61" s="101"/>
    </row>
    <row r="62" spans="1:6" ht="13.8" x14ac:dyDescent="0.3">
      <c r="A62" s="804" t="s">
        <v>132</v>
      </c>
      <c r="B62" s="817"/>
      <c r="C62" s="817"/>
      <c r="D62" s="818"/>
      <c r="E62" s="816"/>
      <c r="F62" s="101"/>
    </row>
    <row r="63" spans="1:6" ht="13.8" x14ac:dyDescent="0.3">
      <c r="A63" s="684" t="s">
        <v>133</v>
      </c>
      <c r="B63" s="809">
        <v>30</v>
      </c>
      <c r="C63" s="809">
        <v>12</v>
      </c>
      <c r="D63" s="811">
        <f>C63*B63</f>
        <v>360</v>
      </c>
      <c r="E63" s="816"/>
      <c r="F63" s="101"/>
    </row>
    <row r="64" spans="1:6" ht="13.8" x14ac:dyDescent="0.3">
      <c r="A64" s="684" t="s">
        <v>134</v>
      </c>
      <c r="B64" s="809">
        <v>30</v>
      </c>
      <c r="C64" s="809">
        <v>12</v>
      </c>
      <c r="D64" s="811">
        <f>C64*B64</f>
        <v>360</v>
      </c>
      <c r="E64" s="816"/>
      <c r="F64" s="101"/>
    </row>
    <row r="65" spans="1:6" ht="14.4" thickBot="1" x14ac:dyDescent="0.35">
      <c r="A65" s="813"/>
      <c r="B65" s="814"/>
      <c r="C65" s="814" t="s">
        <v>82</v>
      </c>
      <c r="D65" s="815">
        <f>SUM(D63:D64)</f>
        <v>720</v>
      </c>
      <c r="E65" s="816"/>
      <c r="F65" s="101"/>
    </row>
    <row r="66" spans="1:6" ht="13.8" x14ac:dyDescent="0.3">
      <c r="A66" s="804" t="s">
        <v>135</v>
      </c>
      <c r="B66" s="817"/>
      <c r="C66" s="817"/>
      <c r="D66" s="818"/>
      <c r="E66" s="816"/>
      <c r="F66" s="101"/>
    </row>
    <row r="67" spans="1:6" ht="13.8" x14ac:dyDescent="0.3">
      <c r="A67" s="684" t="s">
        <v>136</v>
      </c>
      <c r="B67" s="809">
        <v>25</v>
      </c>
      <c r="C67" s="809">
        <v>12</v>
      </c>
      <c r="D67" s="811">
        <f>C67*B67</f>
        <v>300</v>
      </c>
      <c r="E67" s="816"/>
      <c r="F67" s="101"/>
    </row>
    <row r="68" spans="1:6" ht="14.4" thickBot="1" x14ac:dyDescent="0.35">
      <c r="A68" s="813"/>
      <c r="B68" s="814"/>
      <c r="C68" s="814" t="s">
        <v>82</v>
      </c>
      <c r="D68" s="815">
        <f>D67</f>
        <v>300</v>
      </c>
      <c r="E68" s="816"/>
      <c r="F68" s="101"/>
    </row>
    <row r="69" spans="1:6" ht="13.8" x14ac:dyDescent="0.3">
      <c r="A69" s="804" t="s">
        <v>137</v>
      </c>
      <c r="B69" s="817"/>
      <c r="C69" s="817"/>
      <c r="D69" s="819"/>
      <c r="E69" s="816"/>
      <c r="F69" s="101"/>
    </row>
    <row r="70" spans="1:6" ht="13.8" x14ac:dyDescent="0.3">
      <c r="A70" s="684" t="s">
        <v>138</v>
      </c>
      <c r="B70" s="809">
        <v>15</v>
      </c>
      <c r="C70" s="809">
        <v>12</v>
      </c>
      <c r="D70" s="811">
        <f>C70*B70</f>
        <v>180</v>
      </c>
      <c r="E70" s="816"/>
      <c r="F70" s="101"/>
    </row>
    <row r="71" spans="1:6" ht="14.4" thickBot="1" x14ac:dyDescent="0.35">
      <c r="A71" s="813"/>
      <c r="B71" s="814"/>
      <c r="C71" s="814" t="s">
        <v>82</v>
      </c>
      <c r="D71" s="815">
        <f>D70</f>
        <v>180</v>
      </c>
      <c r="E71" s="816"/>
      <c r="F71" s="101"/>
    </row>
    <row r="72" spans="1:6" ht="13.8" x14ac:dyDescent="0.3">
      <c r="A72" s="804" t="s">
        <v>139</v>
      </c>
      <c r="B72" s="817"/>
      <c r="C72" s="817"/>
      <c r="D72" s="818"/>
      <c r="E72" s="816"/>
      <c r="F72" s="101"/>
    </row>
    <row r="73" spans="1:6" ht="13.8" x14ac:dyDescent="0.3">
      <c r="A73" s="684" t="s">
        <v>140</v>
      </c>
      <c r="B73" s="809"/>
      <c r="C73" s="809"/>
      <c r="D73" s="811">
        <f>C73*B73</f>
        <v>0</v>
      </c>
      <c r="E73" s="816"/>
      <c r="F73" s="101"/>
    </row>
    <row r="74" spans="1:6" ht="13.8" x14ac:dyDescent="0.3">
      <c r="A74" s="684" t="s">
        <v>226</v>
      </c>
      <c r="B74" s="809"/>
      <c r="C74" s="809"/>
      <c r="D74" s="811">
        <f>C74*B74</f>
        <v>0</v>
      </c>
      <c r="E74" s="816"/>
      <c r="F74" s="101"/>
    </row>
    <row r="75" spans="1:6" ht="13.8" x14ac:dyDescent="0.3">
      <c r="A75" s="684" t="s">
        <v>227</v>
      </c>
      <c r="B75" s="809">
        <v>50</v>
      </c>
      <c r="C75" s="809">
        <v>12</v>
      </c>
      <c r="D75" s="811">
        <f>C75*B75</f>
        <v>600</v>
      </c>
      <c r="E75" s="816"/>
      <c r="F75" s="101"/>
    </row>
    <row r="76" spans="1:6" ht="13.8" x14ac:dyDescent="0.3">
      <c r="A76" s="684" t="s">
        <v>228</v>
      </c>
      <c r="B76" s="809"/>
      <c r="C76" s="809"/>
      <c r="D76" s="811">
        <f>C76*B76</f>
        <v>0</v>
      </c>
      <c r="E76" s="816"/>
      <c r="F76" s="101"/>
    </row>
    <row r="77" spans="1:6" ht="14.4" thickBot="1" x14ac:dyDescent="0.35">
      <c r="A77" s="813"/>
      <c r="B77" s="814"/>
      <c r="C77" s="814" t="s">
        <v>82</v>
      </c>
      <c r="D77" s="815">
        <f>SUM(D73:D76)</f>
        <v>600</v>
      </c>
      <c r="E77" s="816"/>
      <c r="F77" s="101"/>
    </row>
    <row r="78" spans="1:6" ht="14.4" thickBot="1" x14ac:dyDescent="0.35">
      <c r="A78" s="820" t="s">
        <v>280</v>
      </c>
      <c r="B78" s="821"/>
      <c r="C78" s="822"/>
      <c r="D78" s="823">
        <f>D61+D65+D68+D71+D77</f>
        <v>2160</v>
      </c>
      <c r="E78" s="824"/>
      <c r="F78" s="101"/>
    </row>
    <row r="79" spans="1:6" ht="13.8" thickBot="1" x14ac:dyDescent="0.3">
      <c r="A79" s="825"/>
      <c r="B79" s="825"/>
      <c r="C79" s="825"/>
      <c r="D79" s="825"/>
      <c r="E79" s="825"/>
      <c r="F79" s="137"/>
    </row>
    <row r="80" spans="1:6" ht="16.2" thickBot="1" x14ac:dyDescent="0.35">
      <c r="A80" s="795" t="s">
        <v>281</v>
      </c>
      <c r="B80" s="826"/>
      <c r="C80" s="826"/>
      <c r="D80" s="733"/>
      <c r="E80" s="825"/>
      <c r="F80" s="137"/>
    </row>
    <row r="81" spans="1:5" ht="55.8" thickBot="1" x14ac:dyDescent="0.3">
      <c r="A81" s="715" t="s">
        <v>127</v>
      </c>
      <c r="B81" s="716" t="s">
        <v>130</v>
      </c>
      <c r="C81" s="801" t="s">
        <v>120</v>
      </c>
      <c r="D81" s="802" t="s">
        <v>126</v>
      </c>
      <c r="E81" s="494"/>
    </row>
    <row r="82" spans="1:5" ht="13.8" x14ac:dyDescent="0.3">
      <c r="A82" s="804"/>
      <c r="B82" s="805"/>
      <c r="C82" s="806"/>
      <c r="D82" s="807"/>
      <c r="E82" s="494"/>
    </row>
    <row r="83" spans="1:5" ht="13.8" x14ac:dyDescent="0.3">
      <c r="A83" s="684"/>
      <c r="B83" s="809"/>
      <c r="C83" s="810"/>
      <c r="D83" s="811"/>
      <c r="E83" s="494"/>
    </row>
    <row r="84" spans="1:5" ht="14.4" thickBot="1" x14ac:dyDescent="0.35">
      <c r="A84" s="684"/>
      <c r="B84" s="809"/>
      <c r="C84" s="809"/>
      <c r="D84" s="811"/>
      <c r="E84" s="494"/>
    </row>
    <row r="85" spans="1:5" ht="14.4" thickBot="1" x14ac:dyDescent="0.35">
      <c r="A85" s="820" t="s">
        <v>282</v>
      </c>
      <c r="B85" s="821"/>
      <c r="C85" s="822"/>
      <c r="D85" s="823">
        <f>SUM(D82:D84)</f>
        <v>0</v>
      </c>
      <c r="E85" s="494"/>
    </row>
  </sheetData>
  <mergeCells count="4">
    <mergeCell ref="A52:B52"/>
    <mergeCell ref="A1:D1"/>
    <mergeCell ref="A2:B2"/>
    <mergeCell ref="A48:B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Header>&amp;C&amp;A&amp;R&amp;D</oddHeader>
    <oddFooter>&amp;C&amp;P/&amp;N</oddFooter>
  </headerFooter>
  <rowBreaks count="2" manualBreakCount="2">
    <brk id="54" max="16383" man="1"/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4"/>
  <sheetViews>
    <sheetView workbookViewId="0">
      <selection activeCell="K8" sqref="K8"/>
    </sheetView>
  </sheetViews>
  <sheetFormatPr defaultRowHeight="13.2" x14ac:dyDescent="0.25"/>
  <cols>
    <col min="1" max="1" width="21.44140625" bestFit="1" customWidth="1"/>
    <col min="4" max="4" width="10.33203125" bestFit="1" customWidth="1"/>
    <col min="6" max="6" width="23.6640625" customWidth="1"/>
  </cols>
  <sheetData>
    <row r="1" spans="1:6" ht="16.2" thickBot="1" x14ac:dyDescent="0.35">
      <c r="A1" s="116" t="s">
        <v>283</v>
      </c>
      <c r="B1" s="117"/>
      <c r="C1" s="118"/>
      <c r="D1" s="114"/>
      <c r="E1" s="114"/>
      <c r="F1" s="138"/>
    </row>
    <row r="2" spans="1:6" ht="27" thickBot="1" x14ac:dyDescent="0.35">
      <c r="A2" s="139" t="s">
        <v>36</v>
      </c>
      <c r="B2" s="115" t="s">
        <v>141</v>
      </c>
      <c r="C2" s="115" t="s">
        <v>142</v>
      </c>
      <c r="D2" s="140" t="s">
        <v>143</v>
      </c>
      <c r="E2" s="141" t="s">
        <v>144</v>
      </c>
      <c r="F2" s="142" t="s">
        <v>50</v>
      </c>
    </row>
    <row r="3" spans="1:6" ht="14.4" thickBot="1" x14ac:dyDescent="0.35">
      <c r="A3" s="121" t="s">
        <v>37</v>
      </c>
      <c r="B3" s="122"/>
      <c r="C3" s="143"/>
      <c r="D3" s="123"/>
      <c r="E3" s="144"/>
      <c r="F3" s="145">
        <v>0</v>
      </c>
    </row>
    <row r="4" spans="1:6" ht="14.4" thickBot="1" x14ac:dyDescent="0.35">
      <c r="A4" s="125" t="s">
        <v>38</v>
      </c>
      <c r="B4" s="112"/>
      <c r="C4" s="126"/>
      <c r="D4" s="127"/>
      <c r="E4" s="126"/>
      <c r="F4" s="145">
        <f>B4*C4*D4*E4</f>
        <v>0</v>
      </c>
    </row>
    <row r="5" spans="1:6" ht="13.8" x14ac:dyDescent="0.3">
      <c r="A5" s="146" t="s">
        <v>145</v>
      </c>
      <c r="B5" s="147"/>
      <c r="C5" s="148"/>
      <c r="D5" s="149"/>
      <c r="E5" s="148"/>
      <c r="F5" s="145">
        <f>B5*C5*D5*E5</f>
        <v>0</v>
      </c>
    </row>
    <row r="6" spans="1:6" ht="13.8" x14ac:dyDescent="0.3">
      <c r="A6" s="125" t="s">
        <v>40</v>
      </c>
      <c r="B6" s="150"/>
      <c r="C6" s="113"/>
      <c r="D6" s="113"/>
      <c r="E6" s="151"/>
      <c r="F6" s="152">
        <f>E6*D6*C6*B6</f>
        <v>0</v>
      </c>
    </row>
    <row r="7" spans="1:6" ht="14.4" thickBot="1" x14ac:dyDescent="0.35">
      <c r="A7" s="129" t="s">
        <v>233</v>
      </c>
      <c r="B7" s="130"/>
      <c r="C7" s="130"/>
      <c r="D7" s="153"/>
      <c r="E7" s="131" t="s">
        <v>230</v>
      </c>
      <c r="F7" s="154">
        <f>SUM(F3:F6)</f>
        <v>0</v>
      </c>
    </row>
    <row r="8" spans="1:6" ht="28.2" thickBot="1" x14ac:dyDescent="0.35">
      <c r="B8" s="156" t="s">
        <v>147</v>
      </c>
      <c r="C8" s="156" t="s">
        <v>148</v>
      </c>
      <c r="D8" s="157" t="s">
        <v>231</v>
      </c>
      <c r="E8" s="158"/>
      <c r="F8" s="159"/>
    </row>
    <row r="9" spans="1:6" ht="13.8" x14ac:dyDescent="0.3">
      <c r="A9" s="155" t="s">
        <v>146</v>
      </c>
      <c r="B9" s="225"/>
      <c r="C9" s="225"/>
      <c r="D9" s="226"/>
      <c r="E9" s="227"/>
      <c r="F9" s="228">
        <f>B9*C9*D9</f>
        <v>0</v>
      </c>
    </row>
    <row r="10" spans="1:6" ht="14.4" thickBot="1" x14ac:dyDescent="0.35">
      <c r="A10" s="129" t="s">
        <v>232</v>
      </c>
      <c r="B10" s="130"/>
      <c r="C10" s="130"/>
      <c r="D10" s="153"/>
      <c r="E10" s="131" t="s">
        <v>82</v>
      </c>
      <c r="F10" s="160">
        <f>F9</f>
        <v>0</v>
      </c>
    </row>
    <row r="11" spans="1:6" ht="14.4" thickBot="1" x14ac:dyDescent="0.35">
      <c r="A11" s="109" t="s">
        <v>284</v>
      </c>
      <c r="B11" s="161"/>
      <c r="C11" s="132"/>
      <c r="D11" s="132"/>
      <c r="E11" s="133"/>
      <c r="F11" s="136">
        <f>F10+F7</f>
        <v>0</v>
      </c>
    </row>
    <row r="13" spans="1:6" ht="13.8" thickBot="1" x14ac:dyDescent="0.3"/>
    <row r="14" spans="1:6" ht="16.2" thickBot="1" x14ac:dyDescent="0.35">
      <c r="A14" s="222" t="s">
        <v>285</v>
      </c>
      <c r="B14" s="223"/>
      <c r="C14" s="224"/>
      <c r="D14" s="220"/>
      <c r="E14" s="220"/>
      <c r="F14" s="229"/>
    </row>
    <row r="15" spans="1:6" ht="27" thickBot="1" x14ac:dyDescent="0.35">
      <c r="A15" s="139" t="s">
        <v>36</v>
      </c>
      <c r="B15" s="115" t="s">
        <v>141</v>
      </c>
      <c r="C15" s="115" t="s">
        <v>142</v>
      </c>
      <c r="D15" s="140" t="s">
        <v>143</v>
      </c>
      <c r="E15" s="141" t="s">
        <v>144</v>
      </c>
      <c r="F15" s="142" t="s">
        <v>50</v>
      </c>
    </row>
    <row r="16" spans="1:6" ht="14.4" thickBot="1" x14ac:dyDescent="0.35">
      <c r="A16" s="121" t="s">
        <v>37</v>
      </c>
      <c r="B16" s="122"/>
      <c r="C16" s="143"/>
      <c r="D16" s="123"/>
      <c r="E16" s="144"/>
      <c r="F16" s="145">
        <f>B16*C16*D16*E16</f>
        <v>0</v>
      </c>
    </row>
    <row r="17" spans="1:6" ht="14.4" thickBot="1" x14ac:dyDescent="0.35">
      <c r="A17" s="125" t="s">
        <v>38</v>
      </c>
      <c r="B17" s="112"/>
      <c r="C17" s="126"/>
      <c r="D17" s="127"/>
      <c r="E17" s="126"/>
      <c r="F17" s="145">
        <f>B17*C17*D17*E17</f>
        <v>0</v>
      </c>
    </row>
    <row r="18" spans="1:6" ht="13.8" x14ac:dyDescent="0.3">
      <c r="A18" s="146" t="s">
        <v>145</v>
      </c>
      <c r="B18" s="147"/>
      <c r="C18" s="148"/>
      <c r="D18" s="149"/>
      <c r="E18" s="148"/>
      <c r="F18" s="145">
        <f>B18*C18*D18*E18</f>
        <v>0</v>
      </c>
    </row>
    <row r="19" spans="1:6" ht="13.8" x14ac:dyDescent="0.3">
      <c r="A19" s="125" t="s">
        <v>40</v>
      </c>
      <c r="B19" s="150"/>
      <c r="C19" s="113"/>
      <c r="D19" s="113"/>
      <c r="E19" s="151"/>
      <c r="F19" s="152">
        <f>E19*D19*C19*B19</f>
        <v>0</v>
      </c>
    </row>
    <row r="20" spans="1:6" ht="14.4" thickBot="1" x14ac:dyDescent="0.35">
      <c r="A20" s="129" t="s">
        <v>233</v>
      </c>
      <c r="B20" s="130"/>
      <c r="C20" s="130"/>
      <c r="D20" s="153"/>
      <c r="E20" s="131" t="s">
        <v>230</v>
      </c>
      <c r="F20" s="154">
        <f>SUM(F16:F19)</f>
        <v>0</v>
      </c>
    </row>
    <row r="21" spans="1:6" ht="28.2" thickBot="1" x14ac:dyDescent="0.35">
      <c r="B21" s="156" t="s">
        <v>147</v>
      </c>
      <c r="C21" s="156" t="s">
        <v>148</v>
      </c>
      <c r="D21" s="157" t="s">
        <v>231</v>
      </c>
      <c r="E21" s="158"/>
      <c r="F21" s="159"/>
    </row>
    <row r="22" spans="1:6" ht="13.8" x14ac:dyDescent="0.3">
      <c r="A22" s="155" t="s">
        <v>146</v>
      </c>
      <c r="B22" s="225"/>
      <c r="C22" s="225"/>
      <c r="D22" s="226"/>
      <c r="E22" s="227"/>
      <c r="F22" s="228">
        <f>B22*C22*D22</f>
        <v>0</v>
      </c>
    </row>
    <row r="23" spans="1:6" ht="14.4" thickBot="1" x14ac:dyDescent="0.35">
      <c r="A23" s="129" t="s">
        <v>232</v>
      </c>
      <c r="B23" s="130"/>
      <c r="C23" s="130"/>
      <c r="D23" s="153"/>
      <c r="E23" s="131" t="s">
        <v>82</v>
      </c>
      <c r="F23" s="160">
        <f>F22</f>
        <v>0</v>
      </c>
    </row>
    <row r="24" spans="1:6" ht="14.4" thickBot="1" x14ac:dyDescent="0.35">
      <c r="A24" s="944" t="s">
        <v>286</v>
      </c>
      <c r="B24" s="945"/>
      <c r="C24" s="945"/>
      <c r="D24" s="945"/>
      <c r="E24" s="946"/>
      <c r="F24" s="136">
        <f>F23+F20</f>
        <v>0</v>
      </c>
    </row>
  </sheetData>
  <mergeCells count="1">
    <mergeCell ref="A24:E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&amp;C&amp;A&amp;R&amp;D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2"/>
  <sheetViews>
    <sheetView tabSelected="1" workbookViewId="0">
      <selection activeCell="J12" sqref="J12"/>
    </sheetView>
  </sheetViews>
  <sheetFormatPr defaultRowHeight="13.2" x14ac:dyDescent="0.25"/>
  <cols>
    <col min="1" max="1" width="21.109375" bestFit="1" customWidth="1"/>
    <col min="3" max="3" width="10" bestFit="1" customWidth="1"/>
    <col min="6" max="6" width="11.109375" customWidth="1"/>
  </cols>
  <sheetData>
    <row r="1" spans="1:6" ht="16.2" thickBot="1" x14ac:dyDescent="0.35">
      <c r="A1" s="949" t="s">
        <v>287</v>
      </c>
      <c r="B1" s="950"/>
      <c r="C1" s="951"/>
      <c r="D1" s="713"/>
      <c r="E1" s="713"/>
      <c r="F1" s="827"/>
    </row>
    <row r="2" spans="1:6" ht="14.4" thickBot="1" x14ac:dyDescent="0.35">
      <c r="A2" s="828" t="s">
        <v>149</v>
      </c>
      <c r="B2" s="952" t="s">
        <v>80</v>
      </c>
      <c r="C2" s="953"/>
      <c r="D2" s="720" t="s">
        <v>150</v>
      </c>
      <c r="E2" s="829" t="s">
        <v>151</v>
      </c>
      <c r="F2" s="722" t="s">
        <v>50</v>
      </c>
    </row>
    <row r="3" spans="1:6" ht="13.8" x14ac:dyDescent="0.3">
      <c r="A3" s="954" t="s">
        <v>45</v>
      </c>
      <c r="B3" s="743" t="s">
        <v>152</v>
      </c>
      <c r="C3" s="743"/>
      <c r="D3" s="744">
        <v>14</v>
      </c>
      <c r="E3" s="830">
        <v>770</v>
      </c>
      <c r="F3" s="683">
        <f>D3*E3</f>
        <v>10780</v>
      </c>
    </row>
    <row r="4" spans="1:6" ht="13.8" x14ac:dyDescent="0.3">
      <c r="A4" s="955"/>
      <c r="B4" s="831" t="s">
        <v>153</v>
      </c>
      <c r="C4" s="832"/>
      <c r="D4" s="744">
        <v>14</v>
      </c>
      <c r="E4" s="743">
        <v>500</v>
      </c>
      <c r="F4" s="683">
        <f>D4*E4</f>
        <v>7000</v>
      </c>
    </row>
    <row r="5" spans="1:6" ht="13.8" x14ac:dyDescent="0.3">
      <c r="A5" s="956"/>
      <c r="B5" s="833"/>
      <c r="C5" s="832" t="s">
        <v>154</v>
      </c>
      <c r="D5" s="744"/>
      <c r="E5" s="743"/>
      <c r="F5" s="834">
        <f>SUM(F3:F4)</f>
        <v>17780</v>
      </c>
    </row>
    <row r="6" spans="1:6" ht="13.8" x14ac:dyDescent="0.3">
      <c r="A6" s="957" t="s">
        <v>335</v>
      </c>
      <c r="B6" s="958" t="s">
        <v>155</v>
      </c>
      <c r="C6" s="959"/>
      <c r="D6" s="744">
        <v>4</v>
      </c>
      <c r="E6" s="845">
        <v>5000</v>
      </c>
      <c r="F6" s="846">
        <f>D6*E6</f>
        <v>20000</v>
      </c>
    </row>
    <row r="7" spans="1:6" ht="13.8" x14ac:dyDescent="0.3">
      <c r="A7" s="955"/>
      <c r="B7" s="960" t="s">
        <v>153</v>
      </c>
      <c r="C7" s="961"/>
      <c r="D7" s="744">
        <v>4</v>
      </c>
      <c r="E7" s="743">
        <v>700</v>
      </c>
      <c r="F7" s="683">
        <f>D7*E7</f>
        <v>2800</v>
      </c>
    </row>
    <row r="8" spans="1:6" ht="13.8" x14ac:dyDescent="0.3">
      <c r="A8" s="956"/>
      <c r="B8" s="835"/>
      <c r="C8" s="832" t="s">
        <v>156</v>
      </c>
      <c r="D8" s="744"/>
      <c r="E8" s="743"/>
      <c r="F8" s="834">
        <f>SUM(F6:F7)</f>
        <v>22800</v>
      </c>
    </row>
    <row r="9" spans="1:6" ht="27.6" x14ac:dyDescent="0.3">
      <c r="A9" s="836" t="s">
        <v>47</v>
      </c>
      <c r="B9" s="958" t="s">
        <v>234</v>
      </c>
      <c r="C9" s="959"/>
      <c r="D9" s="744">
        <v>9</v>
      </c>
      <c r="E9" s="743">
        <v>1000</v>
      </c>
      <c r="F9" s="683">
        <f>D9*E9</f>
        <v>9000</v>
      </c>
    </row>
    <row r="10" spans="1:6" ht="13.8" x14ac:dyDescent="0.3">
      <c r="A10" s="837" t="s">
        <v>157</v>
      </c>
      <c r="B10" s="962" t="s">
        <v>235</v>
      </c>
      <c r="C10" s="963"/>
      <c r="D10" s="702">
        <v>1</v>
      </c>
      <c r="E10" s="747">
        <v>7000</v>
      </c>
      <c r="F10" s="838">
        <f>D10*E10</f>
        <v>7000</v>
      </c>
    </row>
    <row r="11" spans="1:6" ht="13.8" x14ac:dyDescent="0.3">
      <c r="A11" s="957" t="s">
        <v>237</v>
      </c>
      <c r="B11" s="960" t="s">
        <v>236</v>
      </c>
      <c r="C11" s="959"/>
      <c r="D11" s="705">
        <v>5</v>
      </c>
      <c r="E11" s="839">
        <v>1000</v>
      </c>
      <c r="F11" s="683">
        <f>D11*E11</f>
        <v>5000</v>
      </c>
    </row>
    <row r="12" spans="1:6" ht="13.8" x14ac:dyDescent="0.3">
      <c r="A12" s="955"/>
      <c r="B12" s="960" t="s">
        <v>153</v>
      </c>
      <c r="C12" s="961"/>
      <c r="D12" s="705">
        <v>6</v>
      </c>
      <c r="E12" s="839">
        <v>500</v>
      </c>
      <c r="F12" s="790">
        <f>D12*E12</f>
        <v>3000</v>
      </c>
    </row>
    <row r="13" spans="1:6" ht="13.8" x14ac:dyDescent="0.3">
      <c r="A13" s="956"/>
      <c r="B13" s="840"/>
      <c r="C13" s="832" t="s">
        <v>161</v>
      </c>
      <c r="D13" s="705"/>
      <c r="E13" s="839"/>
      <c r="F13" s="834">
        <f>SUM(F11:F12)</f>
        <v>8000</v>
      </c>
    </row>
    <row r="14" spans="1:6" ht="14.4" thickBot="1" x14ac:dyDescent="0.35">
      <c r="A14" s="841" t="s">
        <v>336</v>
      </c>
      <c r="B14" s="947"/>
      <c r="C14" s="948"/>
      <c r="D14" s="705">
        <v>4</v>
      </c>
      <c r="E14" s="839">
        <v>1500</v>
      </c>
      <c r="F14" s="842">
        <f>D14*E14</f>
        <v>6000</v>
      </c>
    </row>
    <row r="15" spans="1:6" ht="14.4" thickBot="1" x14ac:dyDescent="0.35">
      <c r="A15" s="964" t="s">
        <v>288</v>
      </c>
      <c r="B15" s="965"/>
      <c r="C15" s="965"/>
      <c r="D15" s="965"/>
      <c r="E15" s="966"/>
      <c r="F15" s="843">
        <f>F5+F8+F9+F10+F13+F14</f>
        <v>70580</v>
      </c>
    </row>
    <row r="16" spans="1:6" x14ac:dyDescent="0.25">
      <c r="A16" s="494"/>
      <c r="B16" s="494"/>
      <c r="C16" s="494"/>
      <c r="D16" s="494"/>
      <c r="E16" s="494"/>
      <c r="F16" s="494"/>
    </row>
    <row r="17" spans="1:10" ht="13.8" thickBot="1" x14ac:dyDescent="0.3">
      <c r="A17" s="494"/>
      <c r="B17" s="494"/>
      <c r="C17" s="494"/>
      <c r="D17" s="494"/>
      <c r="E17" s="494"/>
      <c r="F17" s="494"/>
    </row>
    <row r="18" spans="1:10" ht="16.2" thickBot="1" x14ac:dyDescent="0.35">
      <c r="A18" s="967" t="s">
        <v>289</v>
      </c>
      <c r="B18" s="968"/>
      <c r="C18" s="969"/>
      <c r="D18" s="965"/>
      <c r="E18" s="965"/>
      <c r="F18" s="970"/>
    </row>
    <row r="19" spans="1:10" ht="14.4" thickBot="1" x14ac:dyDescent="0.35">
      <c r="A19" s="828" t="s">
        <v>149</v>
      </c>
      <c r="B19" s="952" t="s">
        <v>80</v>
      </c>
      <c r="C19" s="953"/>
      <c r="D19" s="720" t="s">
        <v>150</v>
      </c>
      <c r="E19" s="829" t="s">
        <v>151</v>
      </c>
      <c r="F19" s="722" t="s">
        <v>50</v>
      </c>
    </row>
    <row r="20" spans="1:10" ht="13.8" x14ac:dyDescent="0.3">
      <c r="A20" s="836"/>
      <c r="B20" s="958"/>
      <c r="C20" s="959"/>
      <c r="D20" s="744"/>
      <c r="E20" s="844"/>
      <c r="F20" s="683">
        <f>D20*E20</f>
        <v>0</v>
      </c>
      <c r="J20" s="494"/>
    </row>
    <row r="21" spans="1:10" ht="14.4" thickBot="1" x14ac:dyDescent="0.35">
      <c r="A21" s="837"/>
      <c r="B21" s="962"/>
      <c r="C21" s="963"/>
      <c r="D21" s="702"/>
      <c r="E21" s="747"/>
      <c r="F21" s="838">
        <f>D21*E21</f>
        <v>0</v>
      </c>
    </row>
    <row r="22" spans="1:10" ht="14.4" thickBot="1" x14ac:dyDescent="0.35">
      <c r="A22" s="964" t="s">
        <v>290</v>
      </c>
      <c r="B22" s="965"/>
      <c r="C22" s="965"/>
      <c r="D22" s="965"/>
      <c r="E22" s="966"/>
      <c r="F22" s="843">
        <f>SUM(F20:F21)</f>
        <v>0</v>
      </c>
    </row>
  </sheetData>
  <mergeCells count="18">
    <mergeCell ref="A22:E22"/>
    <mergeCell ref="A18:F18"/>
    <mergeCell ref="B20:C20"/>
    <mergeCell ref="B21:C21"/>
    <mergeCell ref="A15:E15"/>
    <mergeCell ref="B19:C19"/>
    <mergeCell ref="B14:C14"/>
    <mergeCell ref="A1:C1"/>
    <mergeCell ref="B2:C2"/>
    <mergeCell ref="A3:A5"/>
    <mergeCell ref="A6:A8"/>
    <mergeCell ref="B6:C6"/>
    <mergeCell ref="B7:C7"/>
    <mergeCell ref="B9:C9"/>
    <mergeCell ref="B10:C10"/>
    <mergeCell ref="A11:A13"/>
    <mergeCell ref="B11:C11"/>
    <mergeCell ref="B12:C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&amp;C&amp;A&amp;R&amp;D</oddHeader>
    <oddFooter>&amp;C&amp;P/&amp;N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12246FC007E4E8F956ED65EE40634" ma:contentTypeVersion="14" ma:contentTypeDescription="Create a new document." ma:contentTypeScope="" ma:versionID="23a6caae27df27fad4ec178e2120cf3f">
  <xsd:schema xmlns:xsd="http://www.w3.org/2001/XMLSchema" xmlns:xs="http://www.w3.org/2001/XMLSchema" xmlns:p="http://schemas.microsoft.com/office/2006/metadata/properties" xmlns:ns2="9b5e8e2c-a7f2-400f-b01b-7246cd0b8223" xmlns:ns3="bed8726f-3b78-431b-8f7a-7949c9f1402e" targetNamespace="http://schemas.microsoft.com/office/2006/metadata/properties" ma:root="true" ma:fieldsID="e4d5f7742ffa6c864542ba6dce852aec" ns2:_="" ns3:_="">
    <xsd:import namespace="9b5e8e2c-a7f2-400f-b01b-7246cd0b8223"/>
    <xsd:import namespace="bed8726f-3b78-431b-8f7a-7949c9f1402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8e2c-a7f2-400f-b01b-7246cd0b82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8726f-3b78-431b-8f7a-7949c9f14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7CA02-8366-442F-A32D-8B005E21F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5e8e2c-a7f2-400f-b01b-7246cd0b8223"/>
    <ds:schemaRef ds:uri="bed8726f-3b78-431b-8f7a-7949c9f14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005364-2C96-451E-A52E-5C15F0CF4663}">
  <ds:schemaRefs>
    <ds:schemaRef ds:uri="bed8726f-3b78-431b-8f7a-7949c9f1402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b5e8e2c-a7f2-400f-b01b-7246cd0b822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BF5517-4542-4B8A-B3CC-1F4AD18D17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Summary estimated costs</vt:lpstr>
      <vt:lpstr>Summary real expenditures</vt:lpstr>
      <vt:lpstr>A. Staff Costs</vt:lpstr>
      <vt:lpstr>B. Participation to meetings</vt:lpstr>
      <vt:lpstr>C1. Preparation of meetings</vt:lpstr>
      <vt:lpstr>C2. Info Dissemination costs</vt:lpstr>
      <vt:lpstr>D. operating costs</vt:lpstr>
      <vt:lpstr>E. Interpretation translation</vt:lpstr>
      <vt:lpstr>F. Other contracts</vt:lpstr>
      <vt:lpstr>In-kind contribution</vt:lpstr>
      <vt:lpstr>'A. Staff Costs'!Print_Area</vt:lpstr>
      <vt:lpstr>'B. Participation to meetings'!Print_Area</vt:lpstr>
      <vt:lpstr>'C1. Preparation of meetings'!Print_Area</vt:lpstr>
      <vt:lpstr>'C2. Info Dissemination costs'!Print_Area</vt:lpstr>
      <vt:lpstr>'D. operating costs'!Print_Area</vt:lpstr>
      <vt:lpstr>'E. Interpretation translation'!Print_Area</vt:lpstr>
      <vt:lpstr>'F. Other contracts'!Print_Area</vt:lpstr>
      <vt:lpstr>'In-kind contribution'!Print_Area</vt:lpstr>
      <vt:lpstr>'Summary estimated costs'!Print_Area</vt:lpstr>
      <vt:lpstr>'Summary real expenditures'!Print_Area</vt:lpstr>
    </vt:vector>
  </TitlesOfParts>
  <Company>Productschap Vis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COLSON Pascale (MARE)</dc:creator>
  <cp:lastModifiedBy>Tamara Talevska</cp:lastModifiedBy>
  <cp:revision/>
  <cp:lastPrinted>2020-06-08T10:38:16Z</cp:lastPrinted>
  <dcterms:created xsi:type="dcterms:W3CDTF">2008-07-15T13:28:30Z</dcterms:created>
  <dcterms:modified xsi:type="dcterms:W3CDTF">2020-10-26T14:32:12Z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0x010100C3112246FC007E4E8F956ED65EE40634</vt:lpwstr>
  </property>
</Properties>
</file>